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My Data\Rifle\AAWIRC\2020-21\"/>
    </mc:Choice>
  </mc:AlternateContent>
  <xr:revisionPtr revIDLastSave="0" documentId="13_ncr:1_{B0D28E97-8762-4484-B22E-29776772DC0E}" xr6:coauthVersionLast="45" xr6:coauthVersionMax="45" xr10:uidLastSave="{00000000-0000-0000-0000-000000000000}"/>
  <bookViews>
    <workbookView xWindow="-120" yWindow="-120" windowWidth="29040" windowHeight="15840" tabRatio="241" activeTab="3" xr2:uid="{00000000-000D-0000-FFFF-FFFF00000000}"/>
  </bookViews>
  <sheets>
    <sheet name="SB Team" sheetId="1" r:id="rId1"/>
    <sheet name="Air Team" sheetId="2" r:id="rId2"/>
    <sheet name="SB Ind" sheetId="3" r:id="rId3"/>
    <sheet name="Air Ind" sheetId="4" r:id="rId4"/>
    <sheet name="Team Rank" sheetId="5" r:id="rId5"/>
    <sheet name="Position Averages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46" i="3" l="1"/>
  <c r="C45" i="3"/>
  <c r="AV22" i="2" l="1"/>
  <c r="AV4" i="2"/>
  <c r="AU8" i="2"/>
  <c r="AK8" i="2"/>
  <c r="AB8" i="2"/>
  <c r="S8" i="2"/>
  <c r="J8" i="2"/>
  <c r="BK15" i="1"/>
  <c r="BK27" i="1"/>
  <c r="BJ33" i="1"/>
  <c r="BJ32" i="1"/>
  <c r="BJ31" i="1"/>
  <c r="BJ30" i="1"/>
  <c r="BJ29" i="1"/>
  <c r="BJ28" i="1"/>
  <c r="BJ27" i="1"/>
  <c r="BF33" i="1"/>
  <c r="BF32" i="1"/>
  <c r="BF31" i="1"/>
  <c r="BF30" i="1"/>
  <c r="BF29" i="1"/>
  <c r="BF28" i="1"/>
  <c r="BF27" i="1"/>
  <c r="AV11" i="2" l="1"/>
  <c r="AV57" i="2"/>
  <c r="AV40" i="2"/>
  <c r="AV39" i="2"/>
  <c r="AU49" i="2"/>
  <c r="AU48" i="2"/>
  <c r="AU47" i="2"/>
  <c r="AU46" i="2"/>
  <c r="AU45" i="2"/>
  <c r="AU44" i="2"/>
  <c r="AU43" i="2"/>
  <c r="AU42" i="2"/>
  <c r="AU41" i="2"/>
  <c r="BK57" i="1"/>
  <c r="BI46" i="1"/>
  <c r="BF46" i="1"/>
  <c r="BC46" i="1"/>
  <c r="BI45" i="1"/>
  <c r="BF45" i="1"/>
  <c r="BC45" i="1"/>
  <c r="BI44" i="1"/>
  <c r="BF44" i="1"/>
  <c r="BC44" i="1"/>
  <c r="BJ45" i="1" l="1"/>
  <c r="BJ46" i="1"/>
  <c r="BJ44" i="1"/>
  <c r="AL4" i="2"/>
  <c r="AC4" i="2"/>
  <c r="T4" i="2"/>
  <c r="K4" i="2"/>
  <c r="AK6" i="2" l="1"/>
  <c r="AK48" i="2" l="1"/>
  <c r="AV46" i="1"/>
  <c r="AS46" i="1"/>
  <c r="AP46" i="1"/>
  <c r="AV45" i="1"/>
  <c r="AS45" i="1"/>
  <c r="AP45" i="1"/>
  <c r="AV44" i="1"/>
  <c r="AS44" i="1"/>
  <c r="AP44" i="1"/>
  <c r="AW45" i="1" l="1"/>
  <c r="AW44" i="1"/>
  <c r="AW46" i="1"/>
  <c r="AK49" i="2"/>
  <c r="AK47" i="2"/>
  <c r="Y28" i="1" l="1"/>
  <c r="Y27" i="1"/>
  <c r="K63" i="3" l="1"/>
  <c r="K62" i="3"/>
  <c r="K61" i="3"/>
  <c r="K60" i="3"/>
  <c r="K59" i="3"/>
  <c r="K58" i="3"/>
  <c r="K44" i="3"/>
  <c r="K52" i="3"/>
  <c r="K46" i="3"/>
  <c r="K45" i="3"/>
  <c r="K42" i="3"/>
  <c r="G63" i="3"/>
  <c r="F63" i="3"/>
  <c r="E63" i="3"/>
  <c r="D63" i="3"/>
  <c r="H63" i="3" s="1"/>
  <c r="C63" i="3"/>
  <c r="G62" i="3"/>
  <c r="F62" i="3"/>
  <c r="E62" i="3"/>
  <c r="D62" i="3"/>
  <c r="H62" i="3" s="1"/>
  <c r="C62" i="3"/>
  <c r="G61" i="3"/>
  <c r="F61" i="3"/>
  <c r="E61" i="3"/>
  <c r="D61" i="3"/>
  <c r="H61" i="3" s="1"/>
  <c r="C61" i="3"/>
  <c r="G60" i="3"/>
  <c r="F60" i="3"/>
  <c r="E60" i="3"/>
  <c r="D60" i="3"/>
  <c r="H60" i="3" s="1"/>
  <c r="C60" i="3"/>
  <c r="G59" i="3"/>
  <c r="F59" i="3"/>
  <c r="E59" i="3"/>
  <c r="D59" i="3"/>
  <c r="H59" i="3" s="1"/>
  <c r="C59" i="3"/>
  <c r="G58" i="3"/>
  <c r="F58" i="3"/>
  <c r="E58" i="3"/>
  <c r="D58" i="3"/>
  <c r="H58" i="3" s="1"/>
  <c r="C58" i="3"/>
  <c r="G44" i="3"/>
  <c r="F44" i="3"/>
  <c r="E44" i="3"/>
  <c r="D44" i="3"/>
  <c r="C44" i="3"/>
  <c r="G52" i="3"/>
  <c r="F52" i="3"/>
  <c r="E52" i="3"/>
  <c r="D52" i="3"/>
  <c r="C52" i="3"/>
  <c r="G46" i="3"/>
  <c r="F46" i="3"/>
  <c r="E46" i="3"/>
  <c r="D46" i="3"/>
  <c r="G45" i="3"/>
  <c r="F45" i="3"/>
  <c r="E45" i="3"/>
  <c r="D45" i="3"/>
  <c r="C50" i="3"/>
  <c r="C40" i="3"/>
  <c r="C47" i="3"/>
  <c r="C41" i="3"/>
  <c r="C54" i="3"/>
  <c r="G42" i="3"/>
  <c r="E42" i="3"/>
  <c r="D42" i="3"/>
  <c r="C42" i="3"/>
  <c r="C57" i="3"/>
  <c r="C56" i="3"/>
  <c r="C55" i="3"/>
  <c r="C49" i="3"/>
  <c r="C39" i="3"/>
  <c r="C33" i="3"/>
  <c r="C25" i="3"/>
  <c r="C22" i="3"/>
  <c r="C23" i="3"/>
  <c r="C53" i="3"/>
  <c r="C31" i="3"/>
  <c r="C21" i="3"/>
  <c r="C15" i="3"/>
  <c r="C30" i="3"/>
  <c r="C37" i="3"/>
  <c r="C12" i="3"/>
  <c r="C13" i="3"/>
  <c r="C51" i="3"/>
  <c r="C7" i="3"/>
  <c r="C9" i="3"/>
  <c r="C5" i="3"/>
  <c r="C6" i="3"/>
  <c r="C4" i="3"/>
  <c r="C38" i="3"/>
  <c r="C36" i="3"/>
  <c r="C32" i="3"/>
  <c r="C48" i="3"/>
  <c r="C34" i="3"/>
  <c r="C20" i="3"/>
  <c r="C43" i="3"/>
  <c r="C19" i="3"/>
  <c r="C29" i="3"/>
  <c r="C28" i="3"/>
  <c r="C26" i="3"/>
  <c r="C24" i="3"/>
  <c r="C14" i="3"/>
  <c r="C16" i="3"/>
  <c r="C17" i="3"/>
  <c r="C18" i="3"/>
  <c r="C11" i="3"/>
  <c r="C10" i="3"/>
  <c r="C27" i="3"/>
  <c r="C35" i="3"/>
  <c r="C8" i="3"/>
  <c r="H44" i="3" l="1"/>
  <c r="H52" i="3"/>
  <c r="H45" i="3"/>
  <c r="H46" i="3"/>
  <c r="L46" i="3"/>
  <c r="M46" i="3"/>
  <c r="M45" i="3"/>
  <c r="L45" i="3"/>
  <c r="I52" i="3"/>
  <c r="I61" i="3"/>
  <c r="I44" i="3"/>
  <c r="I45" i="3"/>
  <c r="I62" i="3"/>
  <c r="I59" i="3"/>
  <c r="I58" i="3"/>
  <c r="I46" i="3"/>
  <c r="I63" i="3"/>
  <c r="I60" i="3"/>
  <c r="AB47" i="2"/>
  <c r="AJ44" i="1"/>
  <c r="AG44" i="1"/>
  <c r="AD44" i="1"/>
  <c r="AK44" i="1" l="1"/>
  <c r="F42" i="3" s="1"/>
  <c r="H42" i="3" s="1"/>
  <c r="L42" i="3" l="1"/>
  <c r="M42" i="3"/>
  <c r="I42" i="3"/>
  <c r="AU114" i="2" l="1"/>
  <c r="AU113" i="2"/>
  <c r="AU112" i="2"/>
  <c r="AU111" i="2"/>
  <c r="AU110" i="2"/>
  <c r="AK114" i="2"/>
  <c r="AK113" i="2"/>
  <c r="AK112" i="2"/>
  <c r="AK111" i="2"/>
  <c r="AK110" i="2"/>
  <c r="AB114" i="2"/>
  <c r="AB113" i="2"/>
  <c r="AB112" i="2"/>
  <c r="AB111" i="2"/>
  <c r="AB110" i="2"/>
  <c r="S114" i="2"/>
  <c r="S113" i="2"/>
  <c r="S112" i="2"/>
  <c r="S111" i="2"/>
  <c r="S110" i="2"/>
  <c r="BJ108" i="1"/>
  <c r="BI108" i="1"/>
  <c r="BF108" i="1"/>
  <c r="BC108" i="1"/>
  <c r="BJ107" i="1"/>
  <c r="BI107" i="1"/>
  <c r="BF107" i="1"/>
  <c r="BC107" i="1"/>
  <c r="BJ106" i="1"/>
  <c r="BI106" i="1"/>
  <c r="BF106" i="1"/>
  <c r="BC106" i="1"/>
  <c r="BJ105" i="1"/>
  <c r="BI105" i="1"/>
  <c r="BF105" i="1"/>
  <c r="BC105" i="1"/>
  <c r="BJ104" i="1"/>
  <c r="BI104" i="1"/>
  <c r="BF104" i="1"/>
  <c r="BC104" i="1"/>
  <c r="AW108" i="1"/>
  <c r="AV108" i="1"/>
  <c r="AS108" i="1"/>
  <c r="AP108" i="1"/>
  <c r="AW107" i="1"/>
  <c r="AV107" i="1"/>
  <c r="AS107" i="1"/>
  <c r="AP107" i="1"/>
  <c r="AW106" i="1"/>
  <c r="AV106" i="1"/>
  <c r="AS106" i="1"/>
  <c r="AP106" i="1"/>
  <c r="AW105" i="1"/>
  <c r="AV105" i="1"/>
  <c r="AS105" i="1"/>
  <c r="AP105" i="1"/>
  <c r="AW104" i="1"/>
  <c r="AV104" i="1"/>
  <c r="AS104" i="1"/>
  <c r="AP104" i="1"/>
  <c r="AK108" i="1"/>
  <c r="AJ108" i="1"/>
  <c r="AG108" i="1"/>
  <c r="AD108" i="1"/>
  <c r="AK107" i="1"/>
  <c r="AJ107" i="1"/>
  <c r="AG107" i="1"/>
  <c r="AD107" i="1"/>
  <c r="AK106" i="1"/>
  <c r="AJ106" i="1"/>
  <c r="AG106" i="1"/>
  <c r="AD106" i="1"/>
  <c r="AK105" i="1"/>
  <c r="AJ105" i="1"/>
  <c r="AG105" i="1"/>
  <c r="AD105" i="1"/>
  <c r="AK104" i="1"/>
  <c r="AJ104" i="1"/>
  <c r="AG104" i="1"/>
  <c r="AD104" i="1"/>
  <c r="Y108" i="1"/>
  <c r="X108" i="1"/>
  <c r="U108" i="1"/>
  <c r="R108" i="1"/>
  <c r="Y107" i="1"/>
  <c r="X107" i="1"/>
  <c r="U107" i="1"/>
  <c r="R107" i="1"/>
  <c r="Y106" i="1"/>
  <c r="X106" i="1"/>
  <c r="U106" i="1"/>
  <c r="R106" i="1"/>
  <c r="Y105" i="1"/>
  <c r="X105" i="1"/>
  <c r="U105" i="1"/>
  <c r="R105" i="1"/>
  <c r="Y104" i="1"/>
  <c r="X104" i="1"/>
  <c r="U104" i="1"/>
  <c r="R104" i="1"/>
  <c r="J114" i="2"/>
  <c r="J113" i="2"/>
  <c r="J112" i="2"/>
  <c r="J111" i="2"/>
  <c r="J110" i="2"/>
  <c r="M108" i="1"/>
  <c r="L108" i="1"/>
  <c r="I108" i="1"/>
  <c r="F108" i="1"/>
  <c r="M107" i="1"/>
  <c r="L107" i="1"/>
  <c r="I107" i="1"/>
  <c r="F107" i="1"/>
  <c r="M106" i="1"/>
  <c r="L106" i="1"/>
  <c r="I106" i="1"/>
  <c r="F106" i="1"/>
  <c r="M105" i="1"/>
  <c r="L105" i="1"/>
  <c r="I105" i="1"/>
  <c r="F105" i="1"/>
  <c r="M104" i="1"/>
  <c r="L104" i="1"/>
  <c r="I104" i="1"/>
  <c r="F104" i="1"/>
  <c r="Z104" i="1" l="1"/>
  <c r="C12" i="5" s="1"/>
  <c r="AL110" i="2"/>
  <c r="E31" i="5" s="1"/>
  <c r="AL104" i="1"/>
  <c r="D12" i="5" s="1"/>
  <c r="BK104" i="1"/>
  <c r="I12" i="5" s="1"/>
  <c r="N104" i="1"/>
  <c r="B12" i="5" s="1"/>
  <c r="G12" i="5" s="1"/>
  <c r="AX104" i="1"/>
  <c r="E12" i="5" s="1"/>
  <c r="AC110" i="2"/>
  <c r="D31" i="5" s="1"/>
  <c r="K110" i="2"/>
  <c r="B31" i="5" s="1"/>
  <c r="T110" i="2"/>
  <c r="C31" i="5" s="1"/>
  <c r="AV110" i="2"/>
  <c r="I31" i="5" s="1"/>
  <c r="I11" i="5"/>
  <c r="E11" i="5"/>
  <c r="D11" i="5"/>
  <c r="C11" i="5"/>
  <c r="B11" i="5"/>
  <c r="G11" i="5" s="1"/>
  <c r="K63" i="4"/>
  <c r="G63" i="4"/>
  <c r="F63" i="4"/>
  <c r="J63" i="4" s="1"/>
  <c r="E63" i="4"/>
  <c r="D63" i="4"/>
  <c r="C63" i="4"/>
  <c r="K62" i="4"/>
  <c r="G62" i="4"/>
  <c r="F62" i="4"/>
  <c r="J62" i="4" s="1"/>
  <c r="E62" i="4"/>
  <c r="D62" i="4"/>
  <c r="C62" i="4"/>
  <c r="K61" i="4"/>
  <c r="G61" i="4"/>
  <c r="F61" i="4"/>
  <c r="J61" i="4" s="1"/>
  <c r="E61" i="4"/>
  <c r="D61" i="4"/>
  <c r="C61" i="4"/>
  <c r="K60" i="4"/>
  <c r="G60" i="4"/>
  <c r="F60" i="4"/>
  <c r="J60" i="4" s="1"/>
  <c r="E60" i="4"/>
  <c r="D60" i="4"/>
  <c r="C60" i="4"/>
  <c r="K59" i="4"/>
  <c r="G59" i="4"/>
  <c r="F59" i="4"/>
  <c r="J59" i="4" s="1"/>
  <c r="E59" i="4"/>
  <c r="D59" i="4"/>
  <c r="C59" i="4"/>
  <c r="K58" i="4"/>
  <c r="G58" i="4"/>
  <c r="F58" i="4"/>
  <c r="J58" i="4" s="1"/>
  <c r="E58" i="4"/>
  <c r="D58" i="4"/>
  <c r="C58" i="4"/>
  <c r="K57" i="4"/>
  <c r="G57" i="4"/>
  <c r="F57" i="4"/>
  <c r="J57" i="4" s="1"/>
  <c r="E57" i="4"/>
  <c r="D57" i="4"/>
  <c r="C57" i="4"/>
  <c r="K56" i="4"/>
  <c r="G56" i="4"/>
  <c r="F56" i="4"/>
  <c r="J56" i="4" s="1"/>
  <c r="E56" i="4"/>
  <c r="D56" i="4"/>
  <c r="C56" i="4"/>
  <c r="K55" i="4"/>
  <c r="G55" i="4"/>
  <c r="F55" i="4"/>
  <c r="J55" i="4" s="1"/>
  <c r="E55" i="4"/>
  <c r="D55" i="4"/>
  <c r="C55" i="4"/>
  <c r="K54" i="4"/>
  <c r="G54" i="4"/>
  <c r="F54" i="4"/>
  <c r="J54" i="4" s="1"/>
  <c r="E54" i="4"/>
  <c r="D54" i="4"/>
  <c r="C54" i="4"/>
  <c r="K53" i="4"/>
  <c r="G53" i="4"/>
  <c r="F53" i="4"/>
  <c r="J53" i="4" s="1"/>
  <c r="E53" i="4"/>
  <c r="D53" i="4"/>
  <c r="C53" i="4"/>
  <c r="K52" i="4"/>
  <c r="G52" i="4"/>
  <c r="F52" i="4"/>
  <c r="J52" i="4" s="1"/>
  <c r="E52" i="4"/>
  <c r="D52" i="4"/>
  <c r="C52" i="4"/>
  <c r="K51" i="4"/>
  <c r="G51" i="4"/>
  <c r="F51" i="4"/>
  <c r="J51" i="4" s="1"/>
  <c r="E51" i="4"/>
  <c r="D51" i="4"/>
  <c r="C51" i="4"/>
  <c r="K50" i="4"/>
  <c r="G50" i="4"/>
  <c r="F50" i="4"/>
  <c r="J50" i="4" s="1"/>
  <c r="E50" i="4"/>
  <c r="D50" i="4"/>
  <c r="C50" i="4"/>
  <c r="K49" i="4"/>
  <c r="G49" i="4"/>
  <c r="F49" i="4"/>
  <c r="J49" i="4" s="1"/>
  <c r="E49" i="4"/>
  <c r="D49" i="4"/>
  <c r="C49" i="4"/>
  <c r="K48" i="4"/>
  <c r="G48" i="4"/>
  <c r="F48" i="4"/>
  <c r="J48" i="4" s="1"/>
  <c r="E48" i="4"/>
  <c r="D48" i="4"/>
  <c r="C48" i="4"/>
  <c r="K44" i="4"/>
  <c r="G44" i="4"/>
  <c r="F44" i="4"/>
  <c r="E44" i="4"/>
  <c r="D44" i="4"/>
  <c r="K42" i="4"/>
  <c r="G42" i="4"/>
  <c r="F42" i="4"/>
  <c r="E42" i="4"/>
  <c r="D42" i="4"/>
  <c r="K37" i="4"/>
  <c r="D37" i="4"/>
  <c r="D10" i="4"/>
  <c r="C24" i="4"/>
  <c r="C47" i="4"/>
  <c r="C21" i="4"/>
  <c r="C19" i="4"/>
  <c r="C16" i="4"/>
  <c r="C15" i="4"/>
  <c r="C4" i="4"/>
  <c r="J63" i="3"/>
  <c r="J62" i="3"/>
  <c r="J61" i="3"/>
  <c r="J60" i="3"/>
  <c r="J59" i="3"/>
  <c r="J58" i="3"/>
  <c r="J44" i="3"/>
  <c r="J52" i="3"/>
  <c r="J46" i="3"/>
  <c r="J45" i="3"/>
  <c r="J42" i="3"/>
  <c r="BI62" i="1"/>
  <c r="BF62" i="1"/>
  <c r="BC62" i="1"/>
  <c r="AV62" i="1"/>
  <c r="AS62" i="1"/>
  <c r="AP62" i="1"/>
  <c r="AJ62" i="1"/>
  <c r="AG62" i="1"/>
  <c r="AD62" i="1"/>
  <c r="X62" i="1"/>
  <c r="U62" i="1"/>
  <c r="R62" i="1"/>
  <c r="L62" i="1"/>
  <c r="I62" i="1"/>
  <c r="F62" i="1"/>
  <c r="BI61" i="1"/>
  <c r="BF61" i="1"/>
  <c r="BC61" i="1"/>
  <c r="AV61" i="1"/>
  <c r="AS61" i="1"/>
  <c r="AP61" i="1"/>
  <c r="AJ61" i="1"/>
  <c r="AG61" i="1"/>
  <c r="AD61" i="1"/>
  <c r="X61" i="1"/>
  <c r="U61" i="1"/>
  <c r="R61" i="1"/>
  <c r="L61" i="1"/>
  <c r="I61" i="1"/>
  <c r="F61" i="1"/>
  <c r="BI60" i="1"/>
  <c r="BF60" i="1"/>
  <c r="BC60" i="1"/>
  <c r="AV60" i="1"/>
  <c r="AS60" i="1"/>
  <c r="AP60" i="1"/>
  <c r="AJ60" i="1"/>
  <c r="AG60" i="1"/>
  <c r="AD60" i="1"/>
  <c r="X60" i="1"/>
  <c r="U60" i="1"/>
  <c r="R60" i="1"/>
  <c r="L60" i="1"/>
  <c r="I60" i="1"/>
  <c r="F60" i="1"/>
  <c r="AU63" i="2"/>
  <c r="AK63" i="2"/>
  <c r="AB63" i="2"/>
  <c r="S63" i="2"/>
  <c r="J63" i="2"/>
  <c r="AU62" i="2"/>
  <c r="AK62" i="2"/>
  <c r="AB62" i="2"/>
  <c r="S62" i="2"/>
  <c r="J62" i="2"/>
  <c r="I53" i="4" l="1"/>
  <c r="H53" i="4"/>
  <c r="I61" i="4"/>
  <c r="H61" i="4"/>
  <c r="I56" i="4"/>
  <c r="H56" i="4"/>
  <c r="I48" i="4"/>
  <c r="H48" i="4"/>
  <c r="I51" i="4"/>
  <c r="H51" i="4"/>
  <c r="I59" i="4"/>
  <c r="H59" i="4"/>
  <c r="I54" i="4"/>
  <c r="H54" i="4"/>
  <c r="I62" i="4"/>
  <c r="H62" i="4"/>
  <c r="I49" i="4"/>
  <c r="H49" i="4"/>
  <c r="I57" i="4"/>
  <c r="H57" i="4"/>
  <c r="I52" i="4"/>
  <c r="H52" i="4"/>
  <c r="I60" i="4"/>
  <c r="H60" i="4"/>
  <c r="I55" i="4"/>
  <c r="H55" i="4"/>
  <c r="I63" i="4"/>
  <c r="H63" i="4"/>
  <c r="I50" i="4"/>
  <c r="H50" i="4"/>
  <c r="I58" i="4"/>
  <c r="H58" i="4"/>
  <c r="H42" i="4"/>
  <c r="H44" i="4"/>
  <c r="I44" i="4"/>
  <c r="I42" i="4"/>
  <c r="F31" i="5"/>
  <c r="J31" i="5"/>
  <c r="G31" i="5"/>
  <c r="J44" i="4"/>
  <c r="J42" i="4"/>
  <c r="F12" i="5"/>
  <c r="J12" i="5"/>
  <c r="AK60" i="1"/>
  <c r="F6" i="3" s="1"/>
  <c r="BJ62" i="1"/>
  <c r="K21" i="3" s="1"/>
  <c r="AK62" i="1"/>
  <c r="F21" i="3" s="1"/>
  <c r="AW60" i="1"/>
  <c r="G6" i="3" s="1"/>
  <c r="BJ61" i="1"/>
  <c r="K5" i="3" s="1"/>
  <c r="J11" i="5"/>
  <c r="L63" i="3"/>
  <c r="M63" i="3" s="1"/>
  <c r="L52" i="3"/>
  <c r="M52" i="3" s="1"/>
  <c r="F11" i="5"/>
  <c r="L51" i="4"/>
  <c r="M51" i="4" s="1"/>
  <c r="L52" i="4"/>
  <c r="M52" i="4" s="1"/>
  <c r="L59" i="4"/>
  <c r="M59" i="4" s="1"/>
  <c r="L60" i="4"/>
  <c r="M60" i="4" s="1"/>
  <c r="L44" i="4"/>
  <c r="M44" i="4" s="1"/>
  <c r="L55" i="4"/>
  <c r="M55" i="4" s="1"/>
  <c r="L63" i="4"/>
  <c r="M63" i="4" s="1"/>
  <c r="L50" i="4"/>
  <c r="M50" i="4" s="1"/>
  <c r="L58" i="4"/>
  <c r="M58" i="4" s="1"/>
  <c r="L53" i="4"/>
  <c r="M53" i="4" s="1"/>
  <c r="L61" i="4"/>
  <c r="M61" i="4" s="1"/>
  <c r="L48" i="4"/>
  <c r="M48" i="4" s="1"/>
  <c r="L56" i="4"/>
  <c r="M56" i="4" s="1"/>
  <c r="L42" i="4"/>
  <c r="M42" i="4" s="1"/>
  <c r="L54" i="4"/>
  <c r="M54" i="4" s="1"/>
  <c r="L62" i="4"/>
  <c r="M62" i="4" s="1"/>
  <c r="L49" i="4"/>
  <c r="M49" i="4" s="1"/>
  <c r="L57" i="4"/>
  <c r="M57" i="4" s="1"/>
  <c r="L59" i="3"/>
  <c r="M59" i="3" s="1"/>
  <c r="L62" i="3"/>
  <c r="M62" i="3" s="1"/>
  <c r="L60" i="3"/>
  <c r="M60" i="3" s="1"/>
  <c r="L58" i="3"/>
  <c r="M58" i="3" s="1"/>
  <c r="L44" i="3"/>
  <c r="M44" i="3" s="1"/>
  <c r="L61" i="3"/>
  <c r="M61" i="3" s="1"/>
  <c r="Y62" i="1"/>
  <c r="E21" i="3" s="1"/>
  <c r="AW61" i="1"/>
  <c r="G5" i="3" s="1"/>
  <c r="Y61" i="1"/>
  <c r="E5" i="3" s="1"/>
  <c r="M62" i="1"/>
  <c r="D21" i="3" s="1"/>
  <c r="Y60" i="1"/>
  <c r="E6" i="3" s="1"/>
  <c r="AK61" i="1"/>
  <c r="F5" i="3" s="1"/>
  <c r="BJ60" i="1"/>
  <c r="K6" i="3" s="1"/>
  <c r="AW62" i="1"/>
  <c r="G21" i="3" s="1"/>
  <c r="M60" i="1"/>
  <c r="D6" i="3" s="1"/>
  <c r="M61" i="1"/>
  <c r="D5" i="3" s="1"/>
  <c r="H21" i="3" l="1"/>
  <c r="H6" i="3"/>
  <c r="H5" i="3"/>
  <c r="I21" i="3"/>
  <c r="I5" i="3"/>
  <c r="I6" i="3"/>
  <c r="AK46" i="2"/>
  <c r="AB46" i="2"/>
  <c r="S46" i="2"/>
  <c r="J46" i="2"/>
  <c r="AK45" i="2"/>
  <c r="AB45" i="2"/>
  <c r="S45" i="2"/>
  <c r="J45" i="2"/>
  <c r="AK44" i="2"/>
  <c r="AB44" i="2"/>
  <c r="S44" i="2"/>
  <c r="J44" i="2"/>
  <c r="BI43" i="1"/>
  <c r="BF43" i="1"/>
  <c r="BC43" i="1"/>
  <c r="AV43" i="1"/>
  <c r="AS43" i="1"/>
  <c r="AP43" i="1"/>
  <c r="AJ43" i="1"/>
  <c r="AG43" i="1"/>
  <c r="AD43" i="1"/>
  <c r="X43" i="1"/>
  <c r="U43" i="1"/>
  <c r="R43" i="1"/>
  <c r="L43" i="1"/>
  <c r="I43" i="1"/>
  <c r="F43" i="1"/>
  <c r="BI42" i="1"/>
  <c r="BF42" i="1"/>
  <c r="BC42" i="1"/>
  <c r="AV42" i="1"/>
  <c r="AS42" i="1"/>
  <c r="AP42" i="1"/>
  <c r="AJ42" i="1"/>
  <c r="AG42" i="1"/>
  <c r="AD42" i="1"/>
  <c r="X42" i="1"/>
  <c r="U42" i="1"/>
  <c r="R42" i="1"/>
  <c r="L42" i="1"/>
  <c r="I42" i="1"/>
  <c r="F42" i="1"/>
  <c r="BI41" i="1"/>
  <c r="BF41" i="1"/>
  <c r="BC41" i="1"/>
  <c r="AV41" i="1"/>
  <c r="AS41" i="1"/>
  <c r="AP41" i="1"/>
  <c r="AJ41" i="1"/>
  <c r="AG41" i="1"/>
  <c r="AD41" i="1"/>
  <c r="X41" i="1"/>
  <c r="U41" i="1"/>
  <c r="R41" i="1"/>
  <c r="L41" i="1"/>
  <c r="I41" i="1"/>
  <c r="F41" i="1"/>
  <c r="Y41" i="1" l="1"/>
  <c r="E36" i="3" s="1"/>
  <c r="AW42" i="1"/>
  <c r="G28" i="3" s="1"/>
  <c r="BJ42" i="1"/>
  <c r="K28" i="3" s="1"/>
  <c r="BJ41" i="1"/>
  <c r="K36" i="3" s="1"/>
  <c r="AW41" i="1"/>
  <c r="G36" i="3" s="1"/>
  <c r="Y43" i="1"/>
  <c r="E38" i="3" s="1"/>
  <c r="Y42" i="1"/>
  <c r="E28" i="3" s="1"/>
  <c r="BJ43" i="1"/>
  <c r="K38" i="3" s="1"/>
  <c r="AK42" i="1"/>
  <c r="F28" i="3" s="1"/>
  <c r="AK43" i="1"/>
  <c r="F38" i="3" s="1"/>
  <c r="AW43" i="1"/>
  <c r="G38" i="3" s="1"/>
  <c r="AK41" i="1"/>
  <c r="F36" i="3" s="1"/>
  <c r="M43" i="1"/>
  <c r="D38" i="3" s="1"/>
  <c r="M42" i="1"/>
  <c r="D28" i="3" s="1"/>
  <c r="M41" i="1"/>
  <c r="D36" i="3" s="1"/>
  <c r="H28" i="3" l="1"/>
  <c r="H36" i="3"/>
  <c r="H38" i="3"/>
  <c r="M36" i="3"/>
  <c r="L36" i="3"/>
  <c r="L38" i="3"/>
  <c r="M38" i="3"/>
  <c r="I36" i="3"/>
  <c r="I38" i="3"/>
  <c r="I28" i="3"/>
  <c r="AU79" i="2"/>
  <c r="AU78" i="2"/>
  <c r="AU77" i="2"/>
  <c r="AU76" i="2"/>
  <c r="AU75" i="2"/>
  <c r="AK79" i="2"/>
  <c r="AK78" i="2"/>
  <c r="AK77" i="2"/>
  <c r="AK76" i="2"/>
  <c r="AK75" i="2"/>
  <c r="AB79" i="2"/>
  <c r="AB78" i="2"/>
  <c r="AB77" i="2"/>
  <c r="AB76" i="2"/>
  <c r="AB75" i="2"/>
  <c r="S79" i="2"/>
  <c r="S78" i="2"/>
  <c r="S77" i="2"/>
  <c r="S76" i="2"/>
  <c r="S75" i="2"/>
  <c r="J79" i="2"/>
  <c r="J78" i="2"/>
  <c r="J77" i="2"/>
  <c r="J76" i="2"/>
  <c r="J75" i="2"/>
  <c r="AU72" i="2"/>
  <c r="AU71" i="2"/>
  <c r="AU70" i="2"/>
  <c r="AU69" i="2"/>
  <c r="AU68" i="2"/>
  <c r="AK72" i="2"/>
  <c r="AK71" i="2"/>
  <c r="AK70" i="2"/>
  <c r="AK69" i="2"/>
  <c r="AK68" i="2"/>
  <c r="AB72" i="2"/>
  <c r="AB71" i="2"/>
  <c r="AB70" i="2"/>
  <c r="AB69" i="2"/>
  <c r="AB68" i="2"/>
  <c r="S72" i="2"/>
  <c r="S71" i="2"/>
  <c r="S70" i="2"/>
  <c r="S69" i="2"/>
  <c r="S68" i="2"/>
  <c r="J72" i="2"/>
  <c r="J71" i="2"/>
  <c r="J70" i="2"/>
  <c r="J69" i="2"/>
  <c r="J68" i="2"/>
  <c r="AU100" i="2"/>
  <c r="AU99" i="2"/>
  <c r="AU98" i="2"/>
  <c r="AU97" i="2"/>
  <c r="AU96" i="2"/>
  <c r="AK100" i="2"/>
  <c r="AK99" i="2"/>
  <c r="AK98" i="2"/>
  <c r="AK97" i="2"/>
  <c r="AK96" i="2"/>
  <c r="AU7" i="2"/>
  <c r="AU6" i="2"/>
  <c r="AU5" i="2"/>
  <c r="AU4" i="2"/>
  <c r="AK7" i="2"/>
  <c r="AK5" i="2"/>
  <c r="AK4" i="2"/>
  <c r="AB7" i="2"/>
  <c r="AB6" i="2"/>
  <c r="AB5" i="2"/>
  <c r="AB4" i="2"/>
  <c r="BJ73" i="1"/>
  <c r="BI73" i="1"/>
  <c r="BF73" i="1"/>
  <c r="BC73" i="1"/>
  <c r="BJ72" i="1"/>
  <c r="K50" i="3" s="1"/>
  <c r="BI72" i="1"/>
  <c r="BF72" i="1"/>
  <c r="BC72" i="1"/>
  <c r="BJ71" i="1"/>
  <c r="K40" i="3" s="1"/>
  <c r="BI71" i="1"/>
  <c r="BF71" i="1"/>
  <c r="BC71" i="1"/>
  <c r="BJ70" i="1"/>
  <c r="K47" i="3" s="1"/>
  <c r="BI70" i="1"/>
  <c r="BF70" i="1"/>
  <c r="BC70" i="1"/>
  <c r="BJ69" i="1"/>
  <c r="BI69" i="1"/>
  <c r="BF69" i="1"/>
  <c r="BC69" i="1"/>
  <c r="BJ115" i="1"/>
  <c r="BI115" i="1"/>
  <c r="BF115" i="1"/>
  <c r="BC115" i="1"/>
  <c r="BJ114" i="1"/>
  <c r="BI114" i="1"/>
  <c r="BF114" i="1"/>
  <c r="BC114" i="1"/>
  <c r="BJ113" i="1"/>
  <c r="BI113" i="1"/>
  <c r="BF113" i="1"/>
  <c r="BC113" i="1"/>
  <c r="BJ112" i="1"/>
  <c r="BI112" i="1"/>
  <c r="BF112" i="1"/>
  <c r="BC112" i="1"/>
  <c r="BJ111" i="1"/>
  <c r="BI111" i="1"/>
  <c r="BF111" i="1"/>
  <c r="BC111" i="1"/>
  <c r="BJ101" i="1"/>
  <c r="BI101" i="1"/>
  <c r="BF101" i="1"/>
  <c r="BC101" i="1"/>
  <c r="BJ100" i="1"/>
  <c r="BI100" i="1"/>
  <c r="BF100" i="1"/>
  <c r="BC100" i="1"/>
  <c r="BJ99" i="1"/>
  <c r="BI99" i="1"/>
  <c r="BF99" i="1"/>
  <c r="BC99" i="1"/>
  <c r="BJ98" i="1"/>
  <c r="BI98" i="1"/>
  <c r="BF98" i="1"/>
  <c r="BC98" i="1"/>
  <c r="BJ97" i="1"/>
  <c r="BI97" i="1"/>
  <c r="BF97" i="1"/>
  <c r="BC97" i="1"/>
  <c r="BI66" i="1"/>
  <c r="BF66" i="1"/>
  <c r="BC66" i="1"/>
  <c r="BI65" i="1"/>
  <c r="BF65" i="1"/>
  <c r="BC65" i="1"/>
  <c r="BI64" i="1"/>
  <c r="BF64" i="1"/>
  <c r="BC64" i="1"/>
  <c r="BI63" i="1"/>
  <c r="BF63" i="1"/>
  <c r="BC63" i="1"/>
  <c r="BI59" i="1"/>
  <c r="BF59" i="1"/>
  <c r="BC59" i="1"/>
  <c r="BI58" i="1"/>
  <c r="BF58" i="1"/>
  <c r="BC58" i="1"/>
  <c r="BI57" i="1"/>
  <c r="BF57" i="1"/>
  <c r="BC57" i="1"/>
  <c r="BJ54" i="1"/>
  <c r="BI54" i="1"/>
  <c r="BF54" i="1"/>
  <c r="BC54" i="1"/>
  <c r="BJ53" i="1"/>
  <c r="K13" i="3" s="1"/>
  <c r="BI53" i="1"/>
  <c r="BF53" i="1"/>
  <c r="BC53" i="1"/>
  <c r="BJ52" i="1"/>
  <c r="BI52" i="1"/>
  <c r="BF52" i="1"/>
  <c r="BC52" i="1"/>
  <c r="BJ51" i="1"/>
  <c r="K9" i="3" s="1"/>
  <c r="BI51" i="1"/>
  <c r="BF51" i="1"/>
  <c r="BC51" i="1"/>
  <c r="BJ50" i="1"/>
  <c r="K7" i="3" s="1"/>
  <c r="BI50" i="1"/>
  <c r="BF50" i="1"/>
  <c r="BC50" i="1"/>
  <c r="BJ49" i="1"/>
  <c r="K4" i="3" s="1"/>
  <c r="BI49" i="1"/>
  <c r="BF49" i="1"/>
  <c r="BC49" i="1"/>
  <c r="BI40" i="1"/>
  <c r="BF40" i="1"/>
  <c r="BC40" i="1"/>
  <c r="BI39" i="1"/>
  <c r="BF39" i="1"/>
  <c r="BC39" i="1"/>
  <c r="BI38" i="1"/>
  <c r="BF38" i="1"/>
  <c r="BC38" i="1"/>
  <c r="BI37" i="1"/>
  <c r="BF37" i="1"/>
  <c r="BC37" i="1"/>
  <c r="BJ37" i="1" s="1"/>
  <c r="BI36" i="1"/>
  <c r="BF36" i="1"/>
  <c r="BC36" i="1"/>
  <c r="BJ80" i="1"/>
  <c r="BI80" i="1"/>
  <c r="BF80" i="1"/>
  <c r="BC80" i="1"/>
  <c r="BJ79" i="1"/>
  <c r="BI79" i="1"/>
  <c r="BF79" i="1"/>
  <c r="BC79" i="1"/>
  <c r="BJ78" i="1"/>
  <c r="BI78" i="1"/>
  <c r="BF78" i="1"/>
  <c r="BC78" i="1"/>
  <c r="BJ77" i="1"/>
  <c r="BI77" i="1"/>
  <c r="BF77" i="1"/>
  <c r="BC77" i="1"/>
  <c r="BJ76" i="1"/>
  <c r="BI76" i="1"/>
  <c r="BF76" i="1"/>
  <c r="BC76" i="1"/>
  <c r="AW73" i="1"/>
  <c r="AV73" i="1"/>
  <c r="AS73" i="1"/>
  <c r="AP73" i="1"/>
  <c r="AW72" i="1"/>
  <c r="G50" i="3" s="1"/>
  <c r="AV72" i="1"/>
  <c r="AS72" i="1"/>
  <c r="AP72" i="1"/>
  <c r="AW71" i="1"/>
  <c r="G40" i="3" s="1"/>
  <c r="AV71" i="1"/>
  <c r="AS71" i="1"/>
  <c r="AP71" i="1"/>
  <c r="AW70" i="1"/>
  <c r="G47" i="3" s="1"/>
  <c r="AV70" i="1"/>
  <c r="AS70" i="1"/>
  <c r="AP70" i="1"/>
  <c r="AW69" i="1"/>
  <c r="AV69" i="1"/>
  <c r="AS69" i="1"/>
  <c r="AP69" i="1"/>
  <c r="AW115" i="1"/>
  <c r="AV115" i="1"/>
  <c r="AS115" i="1"/>
  <c r="AP115" i="1"/>
  <c r="AW114" i="1"/>
  <c r="AV114" i="1"/>
  <c r="AS114" i="1"/>
  <c r="AP114" i="1"/>
  <c r="AW113" i="1"/>
  <c r="AV113" i="1"/>
  <c r="AS113" i="1"/>
  <c r="AP113" i="1"/>
  <c r="AW112" i="1"/>
  <c r="AV112" i="1"/>
  <c r="AS112" i="1"/>
  <c r="AP112" i="1"/>
  <c r="AW111" i="1"/>
  <c r="AV111" i="1"/>
  <c r="AS111" i="1"/>
  <c r="AP111" i="1"/>
  <c r="AW101" i="1"/>
  <c r="AV101" i="1"/>
  <c r="AS101" i="1"/>
  <c r="AP101" i="1"/>
  <c r="AW100" i="1"/>
  <c r="AV100" i="1"/>
  <c r="AS100" i="1"/>
  <c r="AP100" i="1"/>
  <c r="AW99" i="1"/>
  <c r="AV99" i="1"/>
  <c r="AS99" i="1"/>
  <c r="AP99" i="1"/>
  <c r="AW98" i="1"/>
  <c r="AV98" i="1"/>
  <c r="AS98" i="1"/>
  <c r="AP98" i="1"/>
  <c r="AW97" i="1"/>
  <c r="AV97" i="1"/>
  <c r="AS97" i="1"/>
  <c r="AP97" i="1"/>
  <c r="AV66" i="1"/>
  <c r="AS66" i="1"/>
  <c r="AP66" i="1"/>
  <c r="AV65" i="1"/>
  <c r="AS65" i="1"/>
  <c r="AP65" i="1"/>
  <c r="AV64" i="1"/>
  <c r="AS64" i="1"/>
  <c r="AP64" i="1"/>
  <c r="AV63" i="1"/>
  <c r="AS63" i="1"/>
  <c r="AP63" i="1"/>
  <c r="AV59" i="1"/>
  <c r="AS59" i="1"/>
  <c r="AP59" i="1"/>
  <c r="AV58" i="1"/>
  <c r="AS58" i="1"/>
  <c r="AP58" i="1"/>
  <c r="AV57" i="1"/>
  <c r="AS57" i="1"/>
  <c r="AP57" i="1"/>
  <c r="AW54" i="1"/>
  <c r="AV54" i="1"/>
  <c r="AS54" i="1"/>
  <c r="AP54" i="1"/>
  <c r="AW53" i="1"/>
  <c r="G13" i="3" s="1"/>
  <c r="AV53" i="1"/>
  <c r="AS53" i="1"/>
  <c r="AP53" i="1"/>
  <c r="AW52" i="1"/>
  <c r="AV52" i="1"/>
  <c r="AS52" i="1"/>
  <c r="AP52" i="1"/>
  <c r="AW51" i="1"/>
  <c r="G9" i="3" s="1"/>
  <c r="AV51" i="1"/>
  <c r="AS51" i="1"/>
  <c r="AP51" i="1"/>
  <c r="AW50" i="1"/>
  <c r="G7" i="3" s="1"/>
  <c r="AV50" i="1"/>
  <c r="AS50" i="1"/>
  <c r="AP50" i="1"/>
  <c r="AW49" i="1"/>
  <c r="G4" i="3" s="1"/>
  <c r="AV49" i="1"/>
  <c r="AS49" i="1"/>
  <c r="AP49" i="1"/>
  <c r="AV40" i="1"/>
  <c r="AS40" i="1"/>
  <c r="AP40" i="1"/>
  <c r="AV39" i="1"/>
  <c r="AS39" i="1"/>
  <c r="AP39" i="1"/>
  <c r="AV38" i="1"/>
  <c r="AS38" i="1"/>
  <c r="AP38" i="1"/>
  <c r="AV37" i="1"/>
  <c r="AS37" i="1"/>
  <c r="AP37" i="1"/>
  <c r="AV36" i="1"/>
  <c r="AS36" i="1"/>
  <c r="AP36" i="1"/>
  <c r="AW80" i="1"/>
  <c r="AV80" i="1"/>
  <c r="AS80" i="1"/>
  <c r="AP80" i="1"/>
  <c r="AW79" i="1"/>
  <c r="AV79" i="1"/>
  <c r="AS79" i="1"/>
  <c r="AP79" i="1"/>
  <c r="AW78" i="1"/>
  <c r="AV78" i="1"/>
  <c r="AS78" i="1"/>
  <c r="AP78" i="1"/>
  <c r="AW77" i="1"/>
  <c r="AV77" i="1"/>
  <c r="AS77" i="1"/>
  <c r="AP77" i="1"/>
  <c r="AW76" i="1"/>
  <c r="AV76" i="1"/>
  <c r="AS76" i="1"/>
  <c r="AP76" i="1"/>
  <c r="AK73" i="1"/>
  <c r="AJ73" i="1"/>
  <c r="AG73" i="1"/>
  <c r="AD73" i="1"/>
  <c r="AK72" i="1"/>
  <c r="F50" i="3" s="1"/>
  <c r="AJ72" i="1"/>
  <c r="AG72" i="1"/>
  <c r="AD72" i="1"/>
  <c r="AK71" i="1"/>
  <c r="F40" i="3" s="1"/>
  <c r="AJ71" i="1"/>
  <c r="AG71" i="1"/>
  <c r="AD71" i="1"/>
  <c r="AK70" i="1"/>
  <c r="F47" i="3" s="1"/>
  <c r="AJ70" i="1"/>
  <c r="AG70" i="1"/>
  <c r="AD70" i="1"/>
  <c r="AK69" i="1"/>
  <c r="AJ69" i="1"/>
  <c r="AG69" i="1"/>
  <c r="AD69" i="1"/>
  <c r="AK115" i="1"/>
  <c r="AJ115" i="1"/>
  <c r="AG115" i="1"/>
  <c r="AD115" i="1"/>
  <c r="AK114" i="1"/>
  <c r="AJ114" i="1"/>
  <c r="AG114" i="1"/>
  <c r="AD114" i="1"/>
  <c r="AK113" i="1"/>
  <c r="AJ113" i="1"/>
  <c r="AG113" i="1"/>
  <c r="AD113" i="1"/>
  <c r="AK112" i="1"/>
  <c r="AJ112" i="1"/>
  <c r="AG112" i="1"/>
  <c r="AD112" i="1"/>
  <c r="AK111" i="1"/>
  <c r="AJ111" i="1"/>
  <c r="AG111" i="1"/>
  <c r="AD111" i="1"/>
  <c r="AK101" i="1"/>
  <c r="AJ101" i="1"/>
  <c r="AG101" i="1"/>
  <c r="AD101" i="1"/>
  <c r="AK100" i="1"/>
  <c r="AJ100" i="1"/>
  <c r="AG100" i="1"/>
  <c r="AD100" i="1"/>
  <c r="AK99" i="1"/>
  <c r="AJ99" i="1"/>
  <c r="AG99" i="1"/>
  <c r="AD99" i="1"/>
  <c r="AK98" i="1"/>
  <c r="AJ98" i="1"/>
  <c r="AG98" i="1"/>
  <c r="AD98" i="1"/>
  <c r="AK97" i="1"/>
  <c r="AJ97" i="1"/>
  <c r="AG97" i="1"/>
  <c r="AD97" i="1"/>
  <c r="AJ66" i="1"/>
  <c r="AG66" i="1"/>
  <c r="AD66" i="1"/>
  <c r="AJ65" i="1"/>
  <c r="AG65" i="1"/>
  <c r="AD65" i="1"/>
  <c r="AJ64" i="1"/>
  <c r="AG64" i="1"/>
  <c r="AD64" i="1"/>
  <c r="AJ63" i="1"/>
  <c r="AG63" i="1"/>
  <c r="AD63" i="1"/>
  <c r="AJ59" i="1"/>
  <c r="AG59" i="1"/>
  <c r="AD59" i="1"/>
  <c r="AJ58" i="1"/>
  <c r="AG58" i="1"/>
  <c r="AD58" i="1"/>
  <c r="AJ57" i="1"/>
  <c r="AG57" i="1"/>
  <c r="AD57" i="1"/>
  <c r="AK54" i="1"/>
  <c r="AJ54" i="1"/>
  <c r="AG54" i="1"/>
  <c r="AD54" i="1"/>
  <c r="AK53" i="1"/>
  <c r="F13" i="3" s="1"/>
  <c r="AJ53" i="1"/>
  <c r="AG53" i="1"/>
  <c r="AD53" i="1"/>
  <c r="AK52" i="1"/>
  <c r="AJ52" i="1"/>
  <c r="AG52" i="1"/>
  <c r="AD52" i="1"/>
  <c r="AK51" i="1"/>
  <c r="F9" i="3" s="1"/>
  <c r="AJ51" i="1"/>
  <c r="AG51" i="1"/>
  <c r="AD51" i="1"/>
  <c r="AK50" i="1"/>
  <c r="F7" i="3" s="1"/>
  <c r="AJ50" i="1"/>
  <c r="AG50" i="1"/>
  <c r="AD50" i="1"/>
  <c r="AK49" i="1"/>
  <c r="F4" i="3" s="1"/>
  <c r="AJ49" i="1"/>
  <c r="AG49" i="1"/>
  <c r="AD49" i="1"/>
  <c r="AJ40" i="1"/>
  <c r="AG40" i="1"/>
  <c r="AD40" i="1"/>
  <c r="AJ39" i="1"/>
  <c r="AG39" i="1"/>
  <c r="AD39" i="1"/>
  <c r="AJ38" i="1"/>
  <c r="AG38" i="1"/>
  <c r="AD38" i="1"/>
  <c r="AJ37" i="1"/>
  <c r="AG37" i="1"/>
  <c r="AD37" i="1"/>
  <c r="AJ36" i="1"/>
  <c r="AG36" i="1"/>
  <c r="AD36" i="1"/>
  <c r="AK80" i="1"/>
  <c r="AJ80" i="1"/>
  <c r="AG80" i="1"/>
  <c r="AD80" i="1"/>
  <c r="AK79" i="1"/>
  <c r="AJ79" i="1"/>
  <c r="AG79" i="1"/>
  <c r="AD79" i="1"/>
  <c r="AK78" i="1"/>
  <c r="AJ78" i="1"/>
  <c r="AG78" i="1"/>
  <c r="AD78" i="1"/>
  <c r="AK77" i="1"/>
  <c r="AJ77" i="1"/>
  <c r="AG77" i="1"/>
  <c r="AD77" i="1"/>
  <c r="AK76" i="1"/>
  <c r="AJ76" i="1"/>
  <c r="AG76" i="1"/>
  <c r="AD76" i="1"/>
  <c r="Y73" i="1"/>
  <c r="X73" i="1"/>
  <c r="U73" i="1"/>
  <c r="R73" i="1"/>
  <c r="Y72" i="1"/>
  <c r="E50" i="3" s="1"/>
  <c r="X72" i="1"/>
  <c r="U72" i="1"/>
  <c r="R72" i="1"/>
  <c r="Y71" i="1"/>
  <c r="E40" i="3" s="1"/>
  <c r="X71" i="1"/>
  <c r="U71" i="1"/>
  <c r="R71" i="1"/>
  <c r="Y70" i="1"/>
  <c r="E47" i="3" s="1"/>
  <c r="X70" i="1"/>
  <c r="U70" i="1"/>
  <c r="R70" i="1"/>
  <c r="Y69" i="1"/>
  <c r="E41" i="3" s="1"/>
  <c r="X69" i="1"/>
  <c r="U69" i="1"/>
  <c r="R69" i="1"/>
  <c r="Y115" i="1"/>
  <c r="X115" i="1"/>
  <c r="U115" i="1"/>
  <c r="R115" i="1"/>
  <c r="Y114" i="1"/>
  <c r="X114" i="1"/>
  <c r="U114" i="1"/>
  <c r="R114" i="1"/>
  <c r="Y113" i="1"/>
  <c r="X113" i="1"/>
  <c r="U113" i="1"/>
  <c r="R113" i="1"/>
  <c r="Y112" i="1"/>
  <c r="X112" i="1"/>
  <c r="U112" i="1"/>
  <c r="R112" i="1"/>
  <c r="Y111" i="1"/>
  <c r="X111" i="1"/>
  <c r="U111" i="1"/>
  <c r="R111" i="1"/>
  <c r="Y101" i="1"/>
  <c r="X101" i="1"/>
  <c r="U101" i="1"/>
  <c r="R101" i="1"/>
  <c r="Y100" i="1"/>
  <c r="X100" i="1"/>
  <c r="U100" i="1"/>
  <c r="R100" i="1"/>
  <c r="Y99" i="1"/>
  <c r="X99" i="1"/>
  <c r="U99" i="1"/>
  <c r="R99" i="1"/>
  <c r="Y98" i="1"/>
  <c r="X98" i="1"/>
  <c r="U98" i="1"/>
  <c r="R98" i="1"/>
  <c r="Y97" i="1"/>
  <c r="X97" i="1"/>
  <c r="U97" i="1"/>
  <c r="R97" i="1"/>
  <c r="X66" i="1"/>
  <c r="U66" i="1"/>
  <c r="R66" i="1"/>
  <c r="X65" i="1"/>
  <c r="U65" i="1"/>
  <c r="R65" i="1"/>
  <c r="X64" i="1"/>
  <c r="U64" i="1"/>
  <c r="R64" i="1"/>
  <c r="X63" i="1"/>
  <c r="U63" i="1"/>
  <c r="R63" i="1"/>
  <c r="X59" i="1"/>
  <c r="U59" i="1"/>
  <c r="R59" i="1"/>
  <c r="X58" i="1"/>
  <c r="U58" i="1"/>
  <c r="R58" i="1"/>
  <c r="X57" i="1"/>
  <c r="U57" i="1"/>
  <c r="R57" i="1"/>
  <c r="Y54" i="1"/>
  <c r="X54" i="1"/>
  <c r="U54" i="1"/>
  <c r="R54" i="1"/>
  <c r="Y53" i="1"/>
  <c r="E13" i="3" s="1"/>
  <c r="X53" i="1"/>
  <c r="U53" i="1"/>
  <c r="R53" i="1"/>
  <c r="Y52" i="1"/>
  <c r="X52" i="1"/>
  <c r="U52" i="1"/>
  <c r="R52" i="1"/>
  <c r="Y51" i="1"/>
  <c r="E9" i="3" s="1"/>
  <c r="X51" i="1"/>
  <c r="U51" i="1"/>
  <c r="R51" i="1"/>
  <c r="Y50" i="1"/>
  <c r="E7" i="3" s="1"/>
  <c r="X50" i="1"/>
  <c r="U50" i="1"/>
  <c r="R50" i="1"/>
  <c r="Y49" i="1"/>
  <c r="E4" i="3" s="1"/>
  <c r="X49" i="1"/>
  <c r="U49" i="1"/>
  <c r="R49" i="1"/>
  <c r="X40" i="1"/>
  <c r="U40" i="1"/>
  <c r="R40" i="1"/>
  <c r="X39" i="1"/>
  <c r="U39" i="1"/>
  <c r="R39" i="1"/>
  <c r="X38" i="1"/>
  <c r="U38" i="1"/>
  <c r="R38" i="1"/>
  <c r="X37" i="1"/>
  <c r="U37" i="1"/>
  <c r="R37" i="1"/>
  <c r="X36" i="1"/>
  <c r="U36" i="1"/>
  <c r="R36" i="1"/>
  <c r="Y80" i="1"/>
  <c r="X80" i="1"/>
  <c r="U80" i="1"/>
  <c r="R80" i="1"/>
  <c r="Y79" i="1"/>
  <c r="X79" i="1"/>
  <c r="U79" i="1"/>
  <c r="R79" i="1"/>
  <c r="Y78" i="1"/>
  <c r="X78" i="1"/>
  <c r="U78" i="1"/>
  <c r="R78" i="1"/>
  <c r="Y77" i="1"/>
  <c r="X77" i="1"/>
  <c r="U77" i="1"/>
  <c r="R77" i="1"/>
  <c r="Y76" i="1"/>
  <c r="X76" i="1"/>
  <c r="U76" i="1"/>
  <c r="R76" i="1"/>
  <c r="BJ94" i="1"/>
  <c r="BI94" i="1"/>
  <c r="BF94" i="1"/>
  <c r="BC94" i="1"/>
  <c r="BJ93" i="1"/>
  <c r="BI93" i="1"/>
  <c r="BF93" i="1"/>
  <c r="BC93" i="1"/>
  <c r="BJ92" i="1"/>
  <c r="BI92" i="1"/>
  <c r="BF92" i="1"/>
  <c r="BC92" i="1"/>
  <c r="BJ91" i="1"/>
  <c r="BI91" i="1"/>
  <c r="BF91" i="1"/>
  <c r="BC91" i="1"/>
  <c r="BJ90" i="1"/>
  <c r="BI90" i="1"/>
  <c r="BF90" i="1"/>
  <c r="BC90" i="1"/>
  <c r="AW94" i="1"/>
  <c r="AV94" i="1"/>
  <c r="AS94" i="1"/>
  <c r="AP94" i="1"/>
  <c r="AW93" i="1"/>
  <c r="AV93" i="1"/>
  <c r="AS93" i="1"/>
  <c r="AP93" i="1"/>
  <c r="AW92" i="1"/>
  <c r="AV92" i="1"/>
  <c r="AS92" i="1"/>
  <c r="AP92" i="1"/>
  <c r="AW91" i="1"/>
  <c r="AV91" i="1"/>
  <c r="AS91" i="1"/>
  <c r="AP91" i="1"/>
  <c r="AW90" i="1"/>
  <c r="AV90" i="1"/>
  <c r="AS90" i="1"/>
  <c r="AP90" i="1"/>
  <c r="AK94" i="1"/>
  <c r="AJ94" i="1"/>
  <c r="AG94" i="1"/>
  <c r="AD94" i="1"/>
  <c r="AK93" i="1"/>
  <c r="AJ93" i="1"/>
  <c r="AG93" i="1"/>
  <c r="AD93" i="1"/>
  <c r="AK92" i="1"/>
  <c r="AJ92" i="1"/>
  <c r="AG92" i="1"/>
  <c r="AD92" i="1"/>
  <c r="AK91" i="1"/>
  <c r="AJ91" i="1"/>
  <c r="AG91" i="1"/>
  <c r="AD91" i="1"/>
  <c r="AK90" i="1"/>
  <c r="AJ90" i="1"/>
  <c r="AG90" i="1"/>
  <c r="AD90" i="1"/>
  <c r="Y94" i="1"/>
  <c r="X94" i="1"/>
  <c r="U94" i="1"/>
  <c r="R94" i="1"/>
  <c r="Y93" i="1"/>
  <c r="X93" i="1"/>
  <c r="U93" i="1"/>
  <c r="R93" i="1"/>
  <c r="Y92" i="1"/>
  <c r="X92" i="1"/>
  <c r="U92" i="1"/>
  <c r="R92" i="1"/>
  <c r="Y91" i="1"/>
  <c r="X91" i="1"/>
  <c r="U91" i="1"/>
  <c r="R91" i="1"/>
  <c r="Y90" i="1"/>
  <c r="X90" i="1"/>
  <c r="U90" i="1"/>
  <c r="R90" i="1"/>
  <c r="BI33" i="1"/>
  <c r="BC33" i="1"/>
  <c r="K25" i="3"/>
  <c r="BI32" i="1"/>
  <c r="BC32" i="1"/>
  <c r="K53" i="3"/>
  <c r="BI31" i="1"/>
  <c r="BC31" i="1"/>
  <c r="K51" i="3"/>
  <c r="BI30" i="1"/>
  <c r="BC30" i="1"/>
  <c r="K20" i="3"/>
  <c r="BI29" i="1"/>
  <c r="BC29" i="1"/>
  <c r="K27" i="3"/>
  <c r="BI28" i="1"/>
  <c r="BC28" i="1"/>
  <c r="K16" i="3"/>
  <c r="BI27" i="1"/>
  <c r="BC27" i="1"/>
  <c r="AW33" i="1"/>
  <c r="AV33" i="1"/>
  <c r="AS33" i="1"/>
  <c r="AP33" i="1"/>
  <c r="AW32" i="1"/>
  <c r="G25" i="3" s="1"/>
  <c r="AV32" i="1"/>
  <c r="AS32" i="1"/>
  <c r="AP32" i="1"/>
  <c r="AW31" i="1"/>
  <c r="G53" i="3" s="1"/>
  <c r="AV31" i="1"/>
  <c r="AS31" i="1"/>
  <c r="AP31" i="1"/>
  <c r="AW30" i="1"/>
  <c r="G51" i="3" s="1"/>
  <c r="AV30" i="1"/>
  <c r="AS30" i="1"/>
  <c r="AP30" i="1"/>
  <c r="AW29" i="1"/>
  <c r="G20" i="3" s="1"/>
  <c r="AV29" i="1"/>
  <c r="AS29" i="1"/>
  <c r="AP29" i="1"/>
  <c r="AW28" i="1"/>
  <c r="G27" i="3" s="1"/>
  <c r="AV28" i="1"/>
  <c r="AS28" i="1"/>
  <c r="AP28" i="1"/>
  <c r="AW27" i="1"/>
  <c r="AV27" i="1"/>
  <c r="AS27" i="1"/>
  <c r="AP27" i="1"/>
  <c r="AK33" i="1"/>
  <c r="AJ33" i="1"/>
  <c r="AG33" i="1"/>
  <c r="AD33" i="1"/>
  <c r="AK32" i="1"/>
  <c r="F25" i="3" s="1"/>
  <c r="AJ32" i="1"/>
  <c r="AG32" i="1"/>
  <c r="AD32" i="1"/>
  <c r="AK31" i="1"/>
  <c r="F53" i="3" s="1"/>
  <c r="AJ31" i="1"/>
  <c r="AG31" i="1"/>
  <c r="AD31" i="1"/>
  <c r="AK30" i="1"/>
  <c r="F51" i="3" s="1"/>
  <c r="AJ30" i="1"/>
  <c r="AG30" i="1"/>
  <c r="AD30" i="1"/>
  <c r="AK29" i="1"/>
  <c r="F20" i="3" s="1"/>
  <c r="AJ29" i="1"/>
  <c r="AG29" i="1"/>
  <c r="AD29" i="1"/>
  <c r="AK28" i="1"/>
  <c r="F27" i="3" s="1"/>
  <c r="AJ28" i="1"/>
  <c r="AG28" i="1"/>
  <c r="AD28" i="1"/>
  <c r="AK27" i="1"/>
  <c r="AJ27" i="1"/>
  <c r="AG27" i="1"/>
  <c r="AD27" i="1"/>
  <c r="Y33" i="1"/>
  <c r="X33" i="1"/>
  <c r="U33" i="1"/>
  <c r="R33" i="1"/>
  <c r="Y32" i="1"/>
  <c r="E25" i="3" s="1"/>
  <c r="X32" i="1"/>
  <c r="U32" i="1"/>
  <c r="R32" i="1"/>
  <c r="Y31" i="1"/>
  <c r="E53" i="3" s="1"/>
  <c r="X31" i="1"/>
  <c r="U31" i="1"/>
  <c r="R31" i="1"/>
  <c r="Y30" i="1"/>
  <c r="E51" i="3" s="1"/>
  <c r="X30" i="1"/>
  <c r="U30" i="1"/>
  <c r="R30" i="1"/>
  <c r="Y29" i="1"/>
  <c r="X29" i="1"/>
  <c r="U29" i="1"/>
  <c r="R29" i="1"/>
  <c r="E27" i="3"/>
  <c r="X28" i="1"/>
  <c r="U28" i="1"/>
  <c r="R28" i="1"/>
  <c r="X27" i="1"/>
  <c r="U27" i="1"/>
  <c r="R27" i="1"/>
  <c r="BI87" i="1"/>
  <c r="BF87" i="1"/>
  <c r="BC87" i="1"/>
  <c r="BI86" i="1"/>
  <c r="BF86" i="1"/>
  <c r="BC86" i="1"/>
  <c r="BI85" i="1"/>
  <c r="BF85" i="1"/>
  <c r="BC85" i="1"/>
  <c r="BI84" i="1"/>
  <c r="BF84" i="1"/>
  <c r="BC84" i="1"/>
  <c r="BI83" i="1"/>
  <c r="BF83" i="1"/>
  <c r="BC83" i="1"/>
  <c r="AV87" i="1"/>
  <c r="AS87" i="1"/>
  <c r="AP87" i="1"/>
  <c r="AV86" i="1"/>
  <c r="AS86" i="1"/>
  <c r="AP86" i="1"/>
  <c r="AV85" i="1"/>
  <c r="AS85" i="1"/>
  <c r="AP85" i="1"/>
  <c r="AV84" i="1"/>
  <c r="AS84" i="1"/>
  <c r="AP84" i="1"/>
  <c r="AV83" i="1"/>
  <c r="AS83" i="1"/>
  <c r="AP83" i="1"/>
  <c r="X87" i="1"/>
  <c r="U87" i="1"/>
  <c r="R87" i="1"/>
  <c r="X86" i="1"/>
  <c r="U86" i="1"/>
  <c r="R86" i="1"/>
  <c r="X85" i="1"/>
  <c r="U85" i="1"/>
  <c r="R85" i="1"/>
  <c r="X84" i="1"/>
  <c r="U84" i="1"/>
  <c r="R84" i="1"/>
  <c r="X83" i="1"/>
  <c r="U83" i="1"/>
  <c r="R83" i="1"/>
  <c r="BJ24" i="1"/>
  <c r="K32" i="3" s="1"/>
  <c r="BI24" i="1"/>
  <c r="BF24" i="1"/>
  <c r="BC24" i="1"/>
  <c r="AW24" i="1"/>
  <c r="G32" i="3" s="1"/>
  <c r="AV24" i="1"/>
  <c r="AS24" i="1"/>
  <c r="AP24" i="1"/>
  <c r="BJ23" i="1"/>
  <c r="K55" i="3" s="1"/>
  <c r="BI23" i="1"/>
  <c r="BF23" i="1"/>
  <c r="BC23" i="1"/>
  <c r="AW23" i="1"/>
  <c r="G55" i="3" s="1"/>
  <c r="AV23" i="1"/>
  <c r="AS23" i="1"/>
  <c r="AP23" i="1"/>
  <c r="AK24" i="1"/>
  <c r="F32" i="3" s="1"/>
  <c r="AJ24" i="1"/>
  <c r="AG24" i="1"/>
  <c r="AD24" i="1"/>
  <c r="AK23" i="1"/>
  <c r="F55" i="3" s="1"/>
  <c r="AJ23" i="1"/>
  <c r="AG23" i="1"/>
  <c r="AD23" i="1"/>
  <c r="Y24" i="1"/>
  <c r="E32" i="3" s="1"/>
  <c r="X24" i="1"/>
  <c r="U24" i="1"/>
  <c r="R24" i="1"/>
  <c r="Y23" i="1"/>
  <c r="E55" i="3" s="1"/>
  <c r="X23" i="1"/>
  <c r="U23" i="1"/>
  <c r="R23" i="1"/>
  <c r="AV96" i="2" l="1"/>
  <c r="I34" i="5" s="1"/>
  <c r="BK97" i="1"/>
  <c r="I14" i="5" s="1"/>
  <c r="AL96" i="2"/>
  <c r="E34" i="5" s="1"/>
  <c r="AL27" i="1"/>
  <c r="G16" i="3"/>
  <c r="AX27" i="1"/>
  <c r="AL97" i="1"/>
  <c r="D14" i="5" s="1"/>
  <c r="AL90" i="1"/>
  <c r="D13" i="5" s="1"/>
  <c r="BK90" i="1"/>
  <c r="I13" i="5" s="1"/>
  <c r="Z111" i="1"/>
  <c r="C10" i="5" s="1"/>
  <c r="E20" i="3"/>
  <c r="Z27" i="1"/>
  <c r="G41" i="3"/>
  <c r="AX69" i="1"/>
  <c r="J40" i="3"/>
  <c r="AL69" i="1"/>
  <c r="D9" i="5" s="1"/>
  <c r="F41" i="3"/>
  <c r="BK69" i="1"/>
  <c r="I9" i="5" s="1"/>
  <c r="K41" i="3"/>
  <c r="J50" i="3"/>
  <c r="F16" i="3"/>
  <c r="J47" i="3"/>
  <c r="E16" i="3"/>
  <c r="AX111" i="1"/>
  <c r="E10" i="5" s="1"/>
  <c r="AX90" i="1"/>
  <c r="E13" i="5" s="1"/>
  <c r="Z97" i="1"/>
  <c r="C14" i="5" s="1"/>
  <c r="Z69" i="1"/>
  <c r="C9" i="5" s="1"/>
  <c r="AL111" i="1"/>
  <c r="D10" i="5" s="1"/>
  <c r="AX97" i="1"/>
  <c r="E14" i="5" s="1"/>
  <c r="E9" i="5"/>
  <c r="BK111" i="1"/>
  <c r="I10" i="5" s="1"/>
  <c r="Z90" i="1"/>
  <c r="C13" i="5" s="1"/>
  <c r="Y86" i="1"/>
  <c r="AW84" i="1"/>
  <c r="T68" i="2"/>
  <c r="C29" i="5" s="1"/>
  <c r="K75" i="2"/>
  <c r="B28" i="5" s="1"/>
  <c r="G28" i="5" s="1"/>
  <c r="AV75" i="2"/>
  <c r="I28" i="5" s="1"/>
  <c r="AK57" i="1"/>
  <c r="F22" i="3" s="1"/>
  <c r="BJ57" i="1"/>
  <c r="K22" i="3" s="1"/>
  <c r="BJ86" i="1"/>
  <c r="AC68" i="2"/>
  <c r="D29" i="5" s="1"/>
  <c r="T75" i="2"/>
  <c r="C28" i="5" s="1"/>
  <c r="K68" i="2"/>
  <c r="B29" i="5" s="1"/>
  <c r="G29" i="5" s="1"/>
  <c r="AV68" i="2"/>
  <c r="I29" i="5" s="1"/>
  <c r="AL75" i="2"/>
  <c r="E28" i="5" s="1"/>
  <c r="AL68" i="2"/>
  <c r="E29" i="5" s="1"/>
  <c r="AC75" i="2"/>
  <c r="D28" i="5" s="1"/>
  <c r="BJ36" i="1"/>
  <c r="K48" i="3" s="1"/>
  <c r="AW85" i="1"/>
  <c r="BJ83" i="1"/>
  <c r="Y38" i="1"/>
  <c r="E26" i="3" s="1"/>
  <c r="AK65" i="1"/>
  <c r="F37" i="3" s="1"/>
  <c r="AW38" i="1"/>
  <c r="G26" i="3" s="1"/>
  <c r="AK66" i="1"/>
  <c r="K24" i="3"/>
  <c r="Y85" i="1"/>
  <c r="AW83" i="1"/>
  <c r="Y65" i="1"/>
  <c r="E37" i="3" s="1"/>
  <c r="AK36" i="1"/>
  <c r="F48" i="3" s="1"/>
  <c r="AK63" i="1"/>
  <c r="AW65" i="1"/>
  <c r="G37" i="3" s="1"/>
  <c r="AW86" i="1"/>
  <c r="Y63" i="1"/>
  <c r="AW63" i="1"/>
  <c r="G31" i="3" s="1"/>
  <c r="BJ87" i="1"/>
  <c r="Y39" i="1"/>
  <c r="E29" i="3" s="1"/>
  <c r="Z49" i="1"/>
  <c r="Y58" i="1"/>
  <c r="E23" i="3" s="1"/>
  <c r="AK58" i="1"/>
  <c r="AW39" i="1"/>
  <c r="G29" i="3" s="1"/>
  <c r="AX49" i="1"/>
  <c r="AW58" i="1"/>
  <c r="Y59" i="1"/>
  <c r="E39" i="3" s="1"/>
  <c r="AW59" i="1"/>
  <c r="G39" i="3" s="1"/>
  <c r="Y87" i="1"/>
  <c r="AW87" i="1"/>
  <c r="BJ84" i="1"/>
  <c r="AK38" i="1"/>
  <c r="F26" i="3" s="1"/>
  <c r="BJ38" i="1"/>
  <c r="K26" i="3" s="1"/>
  <c r="BK49" i="1"/>
  <c r="BJ85" i="1"/>
  <c r="Y37" i="1"/>
  <c r="E24" i="3" s="1"/>
  <c r="Y40" i="1"/>
  <c r="E34" i="3" s="1"/>
  <c r="Y66" i="1"/>
  <c r="AK59" i="1"/>
  <c r="F39" i="3" s="1"/>
  <c r="AW37" i="1"/>
  <c r="AW40" i="1"/>
  <c r="G34" i="3" s="1"/>
  <c r="AW66" i="1"/>
  <c r="BJ39" i="1"/>
  <c r="K29" i="3" s="1"/>
  <c r="BJ66" i="1"/>
  <c r="BJ65" i="1"/>
  <c r="K37" i="3" s="1"/>
  <c r="Y83" i="1"/>
  <c r="Y64" i="1"/>
  <c r="E33" i="3" s="1"/>
  <c r="AK39" i="1"/>
  <c r="F29" i="3" s="1"/>
  <c r="AL49" i="1"/>
  <c r="AW64" i="1"/>
  <c r="G33" i="3" s="1"/>
  <c r="BJ63" i="1"/>
  <c r="K31" i="3" s="1"/>
  <c r="BJ64" i="1"/>
  <c r="K33" i="3" s="1"/>
  <c r="Y57" i="1"/>
  <c r="E22" i="3" s="1"/>
  <c r="AK37" i="1"/>
  <c r="AK40" i="1"/>
  <c r="F34" i="3" s="1"/>
  <c r="AW57" i="1"/>
  <c r="G22" i="3" s="1"/>
  <c r="BJ40" i="1"/>
  <c r="BJ58" i="1"/>
  <c r="K23" i="3" s="1"/>
  <c r="AK64" i="1"/>
  <c r="F33" i="3" s="1"/>
  <c r="Y84" i="1"/>
  <c r="Y36" i="1"/>
  <c r="AW36" i="1"/>
  <c r="G48" i="3" s="1"/>
  <c r="BJ59" i="1"/>
  <c r="K39" i="3" s="1"/>
  <c r="K34" i="3" l="1"/>
  <c r="BK37" i="1"/>
  <c r="BK36" i="1"/>
  <c r="G23" i="3"/>
  <c r="AX57" i="1"/>
  <c r="G24" i="3"/>
  <c r="AX36" i="1"/>
  <c r="E8" i="5" s="1"/>
  <c r="F23" i="3"/>
  <c r="AL57" i="1"/>
  <c r="J41" i="3"/>
  <c r="E31" i="3"/>
  <c r="Z57" i="1"/>
  <c r="F24" i="3"/>
  <c r="AL36" i="1"/>
  <c r="D8" i="5" s="1"/>
  <c r="F31" i="3"/>
  <c r="E48" i="3"/>
  <c r="Z36" i="1"/>
  <c r="C8" i="5" s="1"/>
  <c r="BK83" i="1"/>
  <c r="I15" i="5" s="1"/>
  <c r="Z83" i="1"/>
  <c r="C15" i="5" s="1"/>
  <c r="AX83" i="1"/>
  <c r="E15" i="5" s="1"/>
  <c r="I8" i="5"/>
  <c r="M24" i="1"/>
  <c r="D32" i="3" s="1"/>
  <c r="H32" i="3" s="1"/>
  <c r="L24" i="1"/>
  <c r="I24" i="1"/>
  <c r="F24" i="1"/>
  <c r="M23" i="1"/>
  <c r="D55" i="3" s="1"/>
  <c r="H55" i="3" s="1"/>
  <c r="L23" i="1"/>
  <c r="I23" i="1"/>
  <c r="F23" i="1"/>
  <c r="L66" i="1"/>
  <c r="I66" i="1"/>
  <c r="F66" i="1"/>
  <c r="L65" i="1"/>
  <c r="I65" i="1"/>
  <c r="F65" i="1"/>
  <c r="L64" i="1"/>
  <c r="I64" i="1"/>
  <c r="F64" i="1"/>
  <c r="L63" i="1"/>
  <c r="I63" i="1"/>
  <c r="F63" i="1"/>
  <c r="L59" i="1"/>
  <c r="I59" i="1"/>
  <c r="F59" i="1"/>
  <c r="L58" i="1"/>
  <c r="I58" i="1"/>
  <c r="F58" i="1"/>
  <c r="L57" i="1"/>
  <c r="I57" i="1"/>
  <c r="F57" i="1"/>
  <c r="M73" i="1"/>
  <c r="L73" i="1"/>
  <c r="I73" i="1"/>
  <c r="F73" i="1"/>
  <c r="M72" i="1"/>
  <c r="D50" i="3" s="1"/>
  <c r="H50" i="3" s="1"/>
  <c r="L72" i="1"/>
  <c r="I72" i="1"/>
  <c r="F72" i="1"/>
  <c r="M71" i="1"/>
  <c r="D40" i="3" s="1"/>
  <c r="H40" i="3" s="1"/>
  <c r="L71" i="1"/>
  <c r="I71" i="1"/>
  <c r="F71" i="1"/>
  <c r="M70" i="1"/>
  <c r="D47" i="3" s="1"/>
  <c r="H47" i="3" s="1"/>
  <c r="L70" i="1"/>
  <c r="I70" i="1"/>
  <c r="F70" i="1"/>
  <c r="M69" i="1"/>
  <c r="L69" i="1"/>
  <c r="I69" i="1"/>
  <c r="F69" i="1"/>
  <c r="M115" i="1"/>
  <c r="L115" i="1"/>
  <c r="I115" i="1"/>
  <c r="F115" i="1"/>
  <c r="M114" i="1"/>
  <c r="L114" i="1"/>
  <c r="I114" i="1"/>
  <c r="F114" i="1"/>
  <c r="M113" i="1"/>
  <c r="L113" i="1"/>
  <c r="I113" i="1"/>
  <c r="F113" i="1"/>
  <c r="M112" i="1"/>
  <c r="L112" i="1"/>
  <c r="I112" i="1"/>
  <c r="F112" i="1"/>
  <c r="M111" i="1"/>
  <c r="L111" i="1"/>
  <c r="I111" i="1"/>
  <c r="F111" i="1"/>
  <c r="L39" i="1"/>
  <c r="I39" i="1"/>
  <c r="F39" i="1"/>
  <c r="L38" i="1"/>
  <c r="I38" i="1"/>
  <c r="F38" i="1"/>
  <c r="L37" i="1"/>
  <c r="I37" i="1"/>
  <c r="F37" i="1"/>
  <c r="L36" i="1"/>
  <c r="I36" i="1"/>
  <c r="F36" i="1"/>
  <c r="L87" i="1"/>
  <c r="I87" i="1"/>
  <c r="F87" i="1"/>
  <c r="L86" i="1"/>
  <c r="I86" i="1"/>
  <c r="F86" i="1"/>
  <c r="L85" i="1"/>
  <c r="I85" i="1"/>
  <c r="F85" i="1"/>
  <c r="L84" i="1"/>
  <c r="I84" i="1"/>
  <c r="F84" i="1"/>
  <c r="L83" i="1"/>
  <c r="I83" i="1"/>
  <c r="F83" i="1"/>
  <c r="F4" i="1"/>
  <c r="I4" i="1"/>
  <c r="L4" i="1"/>
  <c r="F5" i="1"/>
  <c r="I5" i="1"/>
  <c r="L5" i="1"/>
  <c r="F6" i="1"/>
  <c r="I6" i="1"/>
  <c r="L6" i="1"/>
  <c r="F7" i="1"/>
  <c r="I7" i="1"/>
  <c r="L7" i="1"/>
  <c r="F8" i="1"/>
  <c r="I8" i="1"/>
  <c r="L8" i="1"/>
  <c r="F9" i="1"/>
  <c r="I9" i="1"/>
  <c r="L9" i="1"/>
  <c r="F10" i="1"/>
  <c r="I10" i="1"/>
  <c r="L10" i="1"/>
  <c r="F11" i="1"/>
  <c r="I11" i="1"/>
  <c r="L11" i="1"/>
  <c r="F12" i="1"/>
  <c r="I12" i="1"/>
  <c r="L12" i="1"/>
  <c r="L40" i="3" l="1"/>
  <c r="M40" i="3"/>
  <c r="L32" i="3"/>
  <c r="M32" i="3"/>
  <c r="L50" i="3"/>
  <c r="M50" i="3"/>
  <c r="M47" i="3"/>
  <c r="L47" i="3"/>
  <c r="L55" i="3"/>
  <c r="M55" i="3"/>
  <c r="I50" i="3"/>
  <c r="I55" i="3"/>
  <c r="I40" i="3"/>
  <c r="I32" i="3"/>
  <c r="I47" i="3"/>
  <c r="N69" i="1"/>
  <c r="B9" i="5" s="1"/>
  <c r="D41" i="3"/>
  <c r="H41" i="3" s="1"/>
  <c r="N111" i="1"/>
  <c r="B10" i="5" s="1"/>
  <c r="M80" i="1"/>
  <c r="L80" i="1"/>
  <c r="I80" i="1"/>
  <c r="F80" i="1"/>
  <c r="M79" i="1"/>
  <c r="L79" i="1"/>
  <c r="I79" i="1"/>
  <c r="F79" i="1"/>
  <c r="M78" i="1"/>
  <c r="L78" i="1"/>
  <c r="I78" i="1"/>
  <c r="F78" i="1"/>
  <c r="G9" i="5" l="1"/>
  <c r="F9" i="5"/>
  <c r="L41" i="3"/>
  <c r="M41" i="3"/>
  <c r="I41" i="3"/>
  <c r="AK36" i="2" l="1"/>
  <c r="AK35" i="2"/>
  <c r="AK34" i="2"/>
  <c r="AK33" i="2"/>
  <c r="AK32" i="2"/>
  <c r="AK31" i="2"/>
  <c r="AL31" i="2" s="1"/>
  <c r="E22" i="5" l="1"/>
  <c r="AK19" i="2" l="1"/>
  <c r="AK18" i="2"/>
  <c r="AK17" i="2"/>
  <c r="AU19" i="2" l="1"/>
  <c r="AU91" i="2"/>
  <c r="AU59" i="2"/>
  <c r="AU65" i="2"/>
  <c r="AU17" i="2"/>
  <c r="AU89" i="2"/>
  <c r="AU57" i="2"/>
  <c r="AU61" i="2"/>
  <c r="AU52" i="2"/>
  <c r="K10" i="4" s="1"/>
  <c r="AU60" i="2"/>
  <c r="AU18" i="2"/>
  <c r="AU54" i="2"/>
  <c r="K40" i="4" s="1"/>
  <c r="AU58" i="2"/>
  <c r="AU64" i="2"/>
  <c r="K34" i="4" s="1"/>
  <c r="K25" i="4" l="1"/>
  <c r="AV89" i="2"/>
  <c r="I33" i="5" s="1"/>
  <c r="K39" i="4"/>
  <c r="K23" i="4"/>
  <c r="K15" i="4"/>
  <c r="K35" i="4"/>
  <c r="AV52" i="2"/>
  <c r="I27" i="5" s="1"/>
  <c r="K19" i="4"/>
  <c r="BJ4" i="1" l="1"/>
  <c r="K35" i="3" s="1"/>
  <c r="BJ12" i="1"/>
  <c r="BI12" i="1"/>
  <c r="BF12" i="1"/>
  <c r="BC12" i="1"/>
  <c r="BJ11" i="1"/>
  <c r="K10" i="3" s="1"/>
  <c r="BI11" i="1"/>
  <c r="BF11" i="1"/>
  <c r="BC11" i="1"/>
  <c r="AW12" i="1"/>
  <c r="AV12" i="1"/>
  <c r="AS12" i="1"/>
  <c r="AP12" i="1"/>
  <c r="AW11" i="1"/>
  <c r="G10" i="3" s="1"/>
  <c r="AV11" i="1"/>
  <c r="AS11" i="1"/>
  <c r="AP11" i="1"/>
  <c r="AK55" i="2" l="1"/>
  <c r="AK65" i="2" l="1"/>
  <c r="AK64" i="2"/>
  <c r="AK61" i="2"/>
  <c r="AK60" i="2"/>
  <c r="AK59" i="2"/>
  <c r="AK58" i="2"/>
  <c r="AL57" i="2" s="1"/>
  <c r="AK57" i="2"/>
  <c r="AK54" i="2"/>
  <c r="AK53" i="2"/>
  <c r="AK52" i="2"/>
  <c r="G10" i="4" s="1"/>
  <c r="AK93" i="2"/>
  <c r="AK92" i="2"/>
  <c r="AK91" i="2"/>
  <c r="AK90" i="2"/>
  <c r="AK89" i="2"/>
  <c r="AL89" i="2" s="1"/>
  <c r="E33" i="5" s="1"/>
  <c r="G37" i="4" l="1"/>
  <c r="AL52" i="2"/>
  <c r="E27" i="5"/>
  <c r="AK12" i="1" l="1"/>
  <c r="AJ12" i="1"/>
  <c r="AG12" i="1"/>
  <c r="AD12" i="1"/>
  <c r="AK11" i="1"/>
  <c r="F10" i="3" s="1"/>
  <c r="AJ11" i="1"/>
  <c r="AG11" i="1"/>
  <c r="AD11" i="1"/>
  <c r="AB19" i="2"/>
  <c r="AB18" i="2"/>
  <c r="AB17" i="2"/>
  <c r="AB54" i="2"/>
  <c r="AB53" i="2"/>
  <c r="F37" i="4" s="1"/>
  <c r="AB52" i="2"/>
  <c r="F10" i="4" s="1"/>
  <c r="AB93" i="2"/>
  <c r="AB92" i="2"/>
  <c r="AB91" i="2"/>
  <c r="AB90" i="2"/>
  <c r="AB89" i="2"/>
  <c r="AC89" i="2" l="1"/>
  <c r="D33" i="5" s="1"/>
  <c r="J33" i="5" s="1"/>
  <c r="J10" i="4"/>
  <c r="J37" i="4"/>
  <c r="AC52" i="2"/>
  <c r="D27" i="5" s="1"/>
  <c r="J27" i="5" s="1"/>
  <c r="AB65" i="2"/>
  <c r="AB64" i="2"/>
  <c r="AB61" i="2"/>
  <c r="AB60" i="2"/>
  <c r="AB59" i="2"/>
  <c r="AB58" i="2"/>
  <c r="AB57" i="2"/>
  <c r="AC57" i="2" l="1"/>
  <c r="S54" i="2"/>
  <c r="S53" i="2"/>
  <c r="E37" i="4" s="1"/>
  <c r="H37" i="4" s="1"/>
  <c r="S52" i="2"/>
  <c r="E10" i="4" s="1"/>
  <c r="H10" i="4" s="1"/>
  <c r="I10" i="4" l="1"/>
  <c r="I37" i="4"/>
  <c r="L37" i="4"/>
  <c r="L10" i="4"/>
  <c r="T52" i="2"/>
  <c r="C27" i="5" s="1"/>
  <c r="S90" i="2"/>
  <c r="X12" i="1"/>
  <c r="Y12" i="1"/>
  <c r="U12" i="1"/>
  <c r="R12" i="1"/>
  <c r="X11" i="1"/>
  <c r="Y11" i="1"/>
  <c r="E10" i="3" s="1"/>
  <c r="U11" i="1"/>
  <c r="R11" i="1"/>
  <c r="S19" i="2"/>
  <c r="S18" i="2"/>
  <c r="S17" i="2"/>
  <c r="M10" i="4" l="1"/>
  <c r="M37" i="4"/>
  <c r="I5" i="5"/>
  <c r="E5" i="5"/>
  <c r="D5" i="5"/>
  <c r="I24" i="5"/>
  <c r="E24" i="5"/>
  <c r="D24" i="5"/>
  <c r="S65" i="2"/>
  <c r="S64" i="2"/>
  <c r="S61" i="2"/>
  <c r="S60" i="2"/>
  <c r="S59" i="2"/>
  <c r="S58" i="2"/>
  <c r="T57" i="2" s="1"/>
  <c r="S57" i="2"/>
  <c r="J24" i="5" l="1"/>
  <c r="C24" i="5"/>
  <c r="S93" i="2"/>
  <c r="S92" i="2"/>
  <c r="S91" i="2"/>
  <c r="S89" i="2"/>
  <c r="T89" i="2" s="1"/>
  <c r="C33" i="5" s="1"/>
  <c r="C5" i="5" l="1"/>
  <c r="S7" i="2"/>
  <c r="S6" i="2"/>
  <c r="S5" i="2"/>
  <c r="S4" i="2"/>
  <c r="Y22" i="1"/>
  <c r="E57" i="3" s="1"/>
  <c r="X22" i="1"/>
  <c r="U22" i="1"/>
  <c r="R22" i="1"/>
  <c r="Y21" i="1"/>
  <c r="E56" i="3" s="1"/>
  <c r="X21" i="1"/>
  <c r="U21" i="1"/>
  <c r="R21" i="1"/>
  <c r="Y20" i="1"/>
  <c r="E49" i="3" s="1"/>
  <c r="X20" i="1"/>
  <c r="U20" i="1"/>
  <c r="R20" i="1"/>
  <c r="Y19" i="1"/>
  <c r="E54" i="3" s="1"/>
  <c r="X19" i="1"/>
  <c r="U19" i="1"/>
  <c r="R19" i="1"/>
  <c r="Y18" i="1"/>
  <c r="X18" i="1"/>
  <c r="U18" i="1"/>
  <c r="R18" i="1"/>
  <c r="Y17" i="1"/>
  <c r="X17" i="1"/>
  <c r="U17" i="1"/>
  <c r="R17" i="1"/>
  <c r="Y16" i="1"/>
  <c r="E30" i="3" s="1"/>
  <c r="X16" i="1"/>
  <c r="U16" i="1"/>
  <c r="R16" i="1"/>
  <c r="Y15" i="1"/>
  <c r="X15" i="1"/>
  <c r="U15" i="1"/>
  <c r="R15" i="1"/>
  <c r="E12" i="3" l="1"/>
  <c r="Z15" i="1"/>
  <c r="E15" i="3"/>
  <c r="E19" i="3"/>
  <c r="J11" i="2" l="1"/>
  <c r="J14" i="2"/>
  <c r="D11" i="4"/>
  <c r="J19" i="2"/>
  <c r="J18" i="2"/>
  <c r="J17" i="2"/>
  <c r="M12" i="1"/>
  <c r="M11" i="1"/>
  <c r="D10" i="3" s="1"/>
  <c r="H10" i="3" s="1"/>
  <c r="I10" i="3" l="1"/>
  <c r="D36" i="4"/>
  <c r="G35" i="4"/>
  <c r="F35" i="4"/>
  <c r="E35" i="4"/>
  <c r="G39" i="4"/>
  <c r="F39" i="4"/>
  <c r="E39" i="4"/>
  <c r="G5" i="4"/>
  <c r="G23" i="4"/>
  <c r="F23" i="4"/>
  <c r="E23" i="4"/>
  <c r="G15" i="4"/>
  <c r="F15" i="4"/>
  <c r="E15" i="4"/>
  <c r="G19" i="4"/>
  <c r="F19" i="4"/>
  <c r="E19" i="4"/>
  <c r="G40" i="4"/>
  <c r="F40" i="4"/>
  <c r="E40" i="4"/>
  <c r="D35" i="4"/>
  <c r="J93" i="2"/>
  <c r="J92" i="2"/>
  <c r="J91" i="2"/>
  <c r="J90" i="2"/>
  <c r="J89" i="2"/>
  <c r="M101" i="1"/>
  <c r="L101" i="1"/>
  <c r="I101" i="1"/>
  <c r="F101" i="1"/>
  <c r="M100" i="1"/>
  <c r="L100" i="1"/>
  <c r="I100" i="1"/>
  <c r="F100" i="1"/>
  <c r="M99" i="1"/>
  <c r="L99" i="1"/>
  <c r="I99" i="1"/>
  <c r="F99" i="1"/>
  <c r="M98" i="1"/>
  <c r="L98" i="1"/>
  <c r="I98" i="1"/>
  <c r="F98" i="1"/>
  <c r="M97" i="1"/>
  <c r="L97" i="1"/>
  <c r="I97" i="1"/>
  <c r="F97" i="1"/>
  <c r="H35" i="4" l="1"/>
  <c r="I35" i="4"/>
  <c r="N97" i="1"/>
  <c r="B14" i="5" s="1"/>
  <c r="G14" i="5" s="1"/>
  <c r="K89" i="2"/>
  <c r="B33" i="5" s="1"/>
  <c r="J29" i="5"/>
  <c r="J36" i="3"/>
  <c r="J24" i="3"/>
  <c r="J55" i="3"/>
  <c r="J5" i="3"/>
  <c r="L5" i="3" s="1"/>
  <c r="M5" i="3" s="1"/>
  <c r="J25" i="3"/>
  <c r="J7" i="3"/>
  <c r="J33" i="3"/>
  <c r="J39" i="4"/>
  <c r="J35" i="4"/>
  <c r="L35" i="4" s="1"/>
  <c r="M35" i="4" s="1"/>
  <c r="J19" i="4"/>
  <c r="J23" i="4"/>
  <c r="J15" i="4"/>
  <c r="J40" i="4"/>
  <c r="G33" i="5" l="1"/>
  <c r="F33" i="5"/>
  <c r="J14" i="5"/>
  <c r="F14" i="5"/>
  <c r="AK87" i="1"/>
  <c r="AJ87" i="1"/>
  <c r="AG87" i="1"/>
  <c r="AD87" i="1"/>
  <c r="M87" i="1"/>
  <c r="J65" i="2"/>
  <c r="J64" i="2"/>
  <c r="J61" i="2"/>
  <c r="J60" i="2"/>
  <c r="J59" i="2"/>
  <c r="J58" i="2"/>
  <c r="K57" i="2" s="1"/>
  <c r="J57" i="2"/>
  <c r="M66" i="1"/>
  <c r="M65" i="1"/>
  <c r="D37" i="3" s="1"/>
  <c r="H37" i="3" s="1"/>
  <c r="M64" i="1"/>
  <c r="D33" i="3" s="1"/>
  <c r="H33" i="3" s="1"/>
  <c r="M63" i="1"/>
  <c r="D31" i="3" s="1"/>
  <c r="H31" i="3" s="1"/>
  <c r="M59" i="1"/>
  <c r="D39" i="3" s="1"/>
  <c r="H39" i="3" s="1"/>
  <c r="M58" i="1"/>
  <c r="D23" i="3" s="1"/>
  <c r="H23" i="3" s="1"/>
  <c r="M57" i="1"/>
  <c r="D22" i="3" s="1"/>
  <c r="H22" i="3" s="1"/>
  <c r="M37" i="3" l="1"/>
  <c r="L37" i="3"/>
  <c r="L39" i="3"/>
  <c r="M39" i="3"/>
  <c r="L33" i="3"/>
  <c r="M33" i="3" s="1"/>
  <c r="I39" i="3"/>
  <c r="I33" i="3"/>
  <c r="I31" i="3"/>
  <c r="I37" i="3"/>
  <c r="I22" i="3"/>
  <c r="I23" i="3"/>
  <c r="D23" i="4"/>
  <c r="H23" i="4" s="1"/>
  <c r="D39" i="4"/>
  <c r="H39" i="4" s="1"/>
  <c r="N57" i="1"/>
  <c r="B5" i="5" s="1"/>
  <c r="J21" i="3"/>
  <c r="L21" i="3" s="1"/>
  <c r="M21" i="3" s="1"/>
  <c r="B24" i="5"/>
  <c r="D40" i="4"/>
  <c r="H40" i="4" s="1"/>
  <c r="G24" i="5" l="1"/>
  <c r="F24" i="5"/>
  <c r="G5" i="5"/>
  <c r="F5" i="5"/>
  <c r="I39" i="4"/>
  <c r="I23" i="4"/>
  <c r="I40" i="4"/>
  <c r="L23" i="4"/>
  <c r="J5" i="5"/>
  <c r="L39" i="4"/>
  <c r="K52" i="2"/>
  <c r="B27" i="5" s="1"/>
  <c r="L40" i="4"/>
  <c r="F29" i="5"/>
  <c r="G27" i="5" l="1"/>
  <c r="F27" i="5"/>
  <c r="M39" i="4"/>
  <c r="M23" i="4"/>
  <c r="M40" i="4"/>
  <c r="L40" i="1"/>
  <c r="I40" i="1"/>
  <c r="F40" i="1"/>
  <c r="M86" i="1" l="1"/>
  <c r="M85" i="1"/>
  <c r="M84" i="1"/>
  <c r="M83" i="1"/>
  <c r="N83" i="1" l="1"/>
  <c r="B15" i="5" s="1"/>
  <c r="G15" i="5" l="1"/>
  <c r="F77" i="1"/>
  <c r="M40" i="1" l="1"/>
  <c r="D34" i="3" s="1"/>
  <c r="H34" i="3" s="1"/>
  <c r="M39" i="1"/>
  <c r="D29" i="3" s="1"/>
  <c r="H29" i="3" s="1"/>
  <c r="M38" i="1"/>
  <c r="M37" i="1"/>
  <c r="D24" i="3" s="1"/>
  <c r="H24" i="3" s="1"/>
  <c r="M36" i="1"/>
  <c r="D48" i="3" s="1"/>
  <c r="H48" i="3" s="1"/>
  <c r="L48" i="3" l="1"/>
  <c r="M48" i="3"/>
  <c r="L24" i="3"/>
  <c r="M24" i="3" s="1"/>
  <c r="M34" i="3"/>
  <c r="L34" i="3"/>
  <c r="I48" i="3"/>
  <c r="I24" i="3"/>
  <c r="I29" i="3"/>
  <c r="I34" i="3"/>
  <c r="D26" i="3"/>
  <c r="H26" i="3" s="1"/>
  <c r="N36" i="1"/>
  <c r="B8" i="5" s="1"/>
  <c r="G8" i="5" l="1"/>
  <c r="F8" i="5"/>
  <c r="I26" i="3"/>
  <c r="J8" i="5"/>
  <c r="J31" i="2"/>
  <c r="D5" i="4" s="1"/>
  <c r="J32" i="2"/>
  <c r="J33" i="2"/>
  <c r="J34" i="2"/>
  <c r="K33" i="4"/>
  <c r="AU40" i="2"/>
  <c r="K13" i="4" s="1"/>
  <c r="AU39" i="2"/>
  <c r="K46" i="4"/>
  <c r="AU104" i="2"/>
  <c r="K7" i="4"/>
  <c r="AU36" i="2"/>
  <c r="AU35" i="2"/>
  <c r="AU34" i="2"/>
  <c r="AU33" i="2"/>
  <c r="AU32" i="2"/>
  <c r="K6" i="4" s="1"/>
  <c r="AU31" i="2"/>
  <c r="K26" i="4"/>
  <c r="AU28" i="2"/>
  <c r="AU27" i="2"/>
  <c r="AU26" i="2"/>
  <c r="AU25" i="2"/>
  <c r="AU24" i="2"/>
  <c r="AU23" i="2"/>
  <c r="AU22" i="2"/>
  <c r="AU16" i="2"/>
  <c r="AU15" i="2"/>
  <c r="K41" i="4" s="1"/>
  <c r="AU14" i="2"/>
  <c r="AU13" i="2"/>
  <c r="AU12" i="2"/>
  <c r="AU11" i="2"/>
  <c r="K38" i="4"/>
  <c r="K31" i="4"/>
  <c r="AK43" i="2"/>
  <c r="G34" i="4" s="1"/>
  <c r="AK42" i="2"/>
  <c r="AK41" i="2"/>
  <c r="AK40" i="2"/>
  <c r="AK39" i="2"/>
  <c r="AK86" i="2"/>
  <c r="AK85" i="2"/>
  <c r="AK84" i="2"/>
  <c r="AK83" i="2"/>
  <c r="AK82" i="2"/>
  <c r="AK107" i="2"/>
  <c r="G46" i="4" s="1"/>
  <c r="AK106" i="2"/>
  <c r="AK105" i="2"/>
  <c r="AK104" i="2"/>
  <c r="G30" i="4" s="1"/>
  <c r="AK103" i="2"/>
  <c r="G12" i="4"/>
  <c r="G6" i="4"/>
  <c r="G26" i="4"/>
  <c r="G18" i="4"/>
  <c r="AK28" i="2"/>
  <c r="G28" i="4" s="1"/>
  <c r="AK27" i="2"/>
  <c r="AK26" i="2"/>
  <c r="G47" i="4" s="1"/>
  <c r="AK25" i="2"/>
  <c r="AK24" i="2"/>
  <c r="AK23" i="2"/>
  <c r="AK22" i="2"/>
  <c r="AK16" i="2"/>
  <c r="G20" i="4" s="1"/>
  <c r="AK15" i="2"/>
  <c r="G41" i="4" s="1"/>
  <c r="AK14" i="2"/>
  <c r="AK13" i="2"/>
  <c r="AK12" i="2"/>
  <c r="AK11" i="2"/>
  <c r="G27" i="4"/>
  <c r="AB43" i="2"/>
  <c r="F34" i="4" s="1"/>
  <c r="AB42" i="2"/>
  <c r="AB41" i="2"/>
  <c r="F29" i="4" s="1"/>
  <c r="AB40" i="2"/>
  <c r="F13" i="4" s="1"/>
  <c r="AB39" i="2"/>
  <c r="AB86" i="2"/>
  <c r="AB85" i="2"/>
  <c r="AB84" i="2"/>
  <c r="AB83" i="2"/>
  <c r="AB82" i="2"/>
  <c r="AB107" i="2"/>
  <c r="F46" i="4" s="1"/>
  <c r="AB106" i="2"/>
  <c r="AB105" i="2"/>
  <c r="AB104" i="2"/>
  <c r="F30" i="4" s="1"/>
  <c r="AB103" i="2"/>
  <c r="AB36" i="2"/>
  <c r="AB35" i="2"/>
  <c r="F12" i="4" s="1"/>
  <c r="AB34" i="2"/>
  <c r="AB33" i="2"/>
  <c r="AB32" i="2"/>
  <c r="AB31" i="2"/>
  <c r="F5" i="4" s="1"/>
  <c r="F26" i="4"/>
  <c r="AB28" i="2"/>
  <c r="AB27" i="2"/>
  <c r="AB26" i="2"/>
  <c r="AB25" i="2"/>
  <c r="AB24" i="2"/>
  <c r="AB23" i="2"/>
  <c r="AB22" i="2"/>
  <c r="AB16" i="2"/>
  <c r="AB15" i="2"/>
  <c r="F41" i="4" s="1"/>
  <c r="AB14" i="2"/>
  <c r="AB13" i="2"/>
  <c r="AB12" i="2"/>
  <c r="AB11" i="2"/>
  <c r="F27" i="4"/>
  <c r="AB100" i="2"/>
  <c r="AB99" i="2"/>
  <c r="AB98" i="2"/>
  <c r="AB97" i="2"/>
  <c r="AB96" i="2"/>
  <c r="S43" i="2"/>
  <c r="E34" i="4" s="1"/>
  <c r="S42" i="2"/>
  <c r="S41" i="2"/>
  <c r="E29" i="4" s="1"/>
  <c r="S40" i="2"/>
  <c r="E13" i="4" s="1"/>
  <c r="S39" i="2"/>
  <c r="S86" i="2"/>
  <c r="S85" i="2"/>
  <c r="S84" i="2"/>
  <c r="S83" i="2"/>
  <c r="S82" i="2"/>
  <c r="S107" i="2"/>
  <c r="S106" i="2"/>
  <c r="S105" i="2"/>
  <c r="S104" i="2"/>
  <c r="E30" i="4" s="1"/>
  <c r="S103" i="2"/>
  <c r="S36" i="2"/>
  <c r="S35" i="2"/>
  <c r="S34" i="2"/>
  <c r="S33" i="2"/>
  <c r="S32" i="2"/>
  <c r="E6" i="4" s="1"/>
  <c r="S31" i="2"/>
  <c r="E5" i="4" s="1"/>
  <c r="E26" i="4"/>
  <c r="S28" i="2"/>
  <c r="E28" i="4" s="1"/>
  <c r="S27" i="2"/>
  <c r="S26" i="2"/>
  <c r="E47" i="4" s="1"/>
  <c r="S25" i="2"/>
  <c r="S24" i="2"/>
  <c r="S23" i="2"/>
  <c r="S22" i="2"/>
  <c r="S16" i="2"/>
  <c r="S15" i="2"/>
  <c r="E41" i="4" s="1"/>
  <c r="S14" i="2"/>
  <c r="S13" i="2"/>
  <c r="S12" i="2"/>
  <c r="S11" i="2"/>
  <c r="E38" i="4"/>
  <c r="E31" i="4"/>
  <c r="E27" i="4"/>
  <c r="E4" i="4"/>
  <c r="S100" i="2"/>
  <c r="S99" i="2"/>
  <c r="S98" i="2"/>
  <c r="S97" i="2"/>
  <c r="S96" i="2"/>
  <c r="BJ22" i="1"/>
  <c r="K57" i="3" s="1"/>
  <c r="BI22" i="1"/>
  <c r="BF22" i="1"/>
  <c r="BC22" i="1"/>
  <c r="BJ21" i="1"/>
  <c r="K56" i="3" s="1"/>
  <c r="BI21" i="1"/>
  <c r="BF21" i="1"/>
  <c r="BC21" i="1"/>
  <c r="BJ20" i="1"/>
  <c r="K49" i="3" s="1"/>
  <c r="BI20" i="1"/>
  <c r="BF20" i="1"/>
  <c r="BC20" i="1"/>
  <c r="BJ19" i="1"/>
  <c r="K54" i="3" s="1"/>
  <c r="BI19" i="1"/>
  <c r="BF19" i="1"/>
  <c r="BC19" i="1"/>
  <c r="BJ18" i="1"/>
  <c r="K19" i="3" s="1"/>
  <c r="BI18" i="1"/>
  <c r="BF18" i="1"/>
  <c r="BC18" i="1"/>
  <c r="BJ17" i="1"/>
  <c r="K15" i="3" s="1"/>
  <c r="BI17" i="1"/>
  <c r="BF17" i="1"/>
  <c r="BC17" i="1"/>
  <c r="BJ16" i="1"/>
  <c r="K30" i="3" s="1"/>
  <c r="BI16" i="1"/>
  <c r="BF16" i="1"/>
  <c r="BC16" i="1"/>
  <c r="BJ15" i="1"/>
  <c r="BI15" i="1"/>
  <c r="BF15" i="1"/>
  <c r="BC15" i="1"/>
  <c r="AW22" i="1"/>
  <c r="G57" i="3" s="1"/>
  <c r="AV22" i="1"/>
  <c r="AS22" i="1"/>
  <c r="AP22" i="1"/>
  <c r="AW21" i="1"/>
  <c r="G56" i="3" s="1"/>
  <c r="AV21" i="1"/>
  <c r="AS21" i="1"/>
  <c r="AP21" i="1"/>
  <c r="AW20" i="1"/>
  <c r="G49" i="3" s="1"/>
  <c r="AV20" i="1"/>
  <c r="AS20" i="1"/>
  <c r="AP20" i="1"/>
  <c r="AW19" i="1"/>
  <c r="G54" i="3" s="1"/>
  <c r="AV19" i="1"/>
  <c r="AS19" i="1"/>
  <c r="AP19" i="1"/>
  <c r="AW18" i="1"/>
  <c r="G19" i="3" s="1"/>
  <c r="AV18" i="1"/>
  <c r="AS18" i="1"/>
  <c r="AP18" i="1"/>
  <c r="AW17" i="1"/>
  <c r="AV17" i="1"/>
  <c r="AS17" i="1"/>
  <c r="AP17" i="1"/>
  <c r="AW16" i="1"/>
  <c r="G30" i="3" s="1"/>
  <c r="AV16" i="1"/>
  <c r="AS16" i="1"/>
  <c r="AP16" i="1"/>
  <c r="AW15" i="1"/>
  <c r="AV15" i="1"/>
  <c r="AS15" i="1"/>
  <c r="AP15" i="1"/>
  <c r="AK86" i="1"/>
  <c r="AJ86" i="1"/>
  <c r="AG86" i="1"/>
  <c r="AD86" i="1"/>
  <c r="AK85" i="1"/>
  <c r="AJ85" i="1"/>
  <c r="AG85" i="1"/>
  <c r="AD85" i="1"/>
  <c r="AK84" i="1"/>
  <c r="AJ84" i="1"/>
  <c r="AG84" i="1"/>
  <c r="AD84" i="1"/>
  <c r="AK83" i="1"/>
  <c r="AJ83" i="1"/>
  <c r="AG83" i="1"/>
  <c r="AD83" i="1"/>
  <c r="AK22" i="1"/>
  <c r="F57" i="3" s="1"/>
  <c r="AJ22" i="1"/>
  <c r="AG22" i="1"/>
  <c r="AD22" i="1"/>
  <c r="AK21" i="1"/>
  <c r="F56" i="3" s="1"/>
  <c r="AJ21" i="1"/>
  <c r="AG21" i="1"/>
  <c r="AD21" i="1"/>
  <c r="AK20" i="1"/>
  <c r="F49" i="3" s="1"/>
  <c r="AJ20" i="1"/>
  <c r="AG20" i="1"/>
  <c r="AD20" i="1"/>
  <c r="AK19" i="1"/>
  <c r="F54" i="3" s="1"/>
  <c r="AJ19" i="1"/>
  <c r="AG19" i="1"/>
  <c r="AD19" i="1"/>
  <c r="AK18" i="1"/>
  <c r="F19" i="3" s="1"/>
  <c r="AJ18" i="1"/>
  <c r="AG18" i="1"/>
  <c r="AD18" i="1"/>
  <c r="AK17" i="1"/>
  <c r="AJ17" i="1"/>
  <c r="AG17" i="1"/>
  <c r="AD17" i="1"/>
  <c r="AK16" i="1"/>
  <c r="F30" i="3" s="1"/>
  <c r="AJ16" i="1"/>
  <c r="AG16" i="1"/>
  <c r="AD16" i="1"/>
  <c r="AK15" i="1"/>
  <c r="AJ15" i="1"/>
  <c r="AG15" i="1"/>
  <c r="AD15" i="1"/>
  <c r="AW10" i="1"/>
  <c r="G43" i="3" s="1"/>
  <c r="AV10" i="1"/>
  <c r="AS10" i="1"/>
  <c r="AP10" i="1"/>
  <c r="AW9" i="1"/>
  <c r="G14" i="3" s="1"/>
  <c r="AV9" i="1"/>
  <c r="AS9" i="1"/>
  <c r="AP9" i="1"/>
  <c r="AW8" i="1"/>
  <c r="G18" i="3" s="1"/>
  <c r="AV8" i="1"/>
  <c r="AS8" i="1"/>
  <c r="AP8" i="1"/>
  <c r="AW7" i="1"/>
  <c r="G8" i="3" s="1"/>
  <c r="AV7" i="1"/>
  <c r="AS7" i="1"/>
  <c r="AP7" i="1"/>
  <c r="AW6" i="1"/>
  <c r="G11" i="3" s="1"/>
  <c r="AV6" i="1"/>
  <c r="AS6" i="1"/>
  <c r="AP6" i="1"/>
  <c r="AW5" i="1"/>
  <c r="AV5" i="1"/>
  <c r="AS5" i="1"/>
  <c r="AP5" i="1"/>
  <c r="AW4" i="1"/>
  <c r="G35" i="3" s="1"/>
  <c r="AV4" i="1"/>
  <c r="AS4" i="1"/>
  <c r="AP4" i="1"/>
  <c r="AK10" i="1"/>
  <c r="F43" i="3" s="1"/>
  <c r="AJ10" i="1"/>
  <c r="AG10" i="1"/>
  <c r="AD10" i="1"/>
  <c r="AK9" i="1"/>
  <c r="F14" i="3" s="1"/>
  <c r="AJ9" i="1"/>
  <c r="AG9" i="1"/>
  <c r="AD9" i="1"/>
  <c r="AK8" i="1"/>
  <c r="F18" i="3" s="1"/>
  <c r="AJ8" i="1"/>
  <c r="AG8" i="1"/>
  <c r="AD8" i="1"/>
  <c r="AK7" i="1"/>
  <c r="F8" i="3" s="1"/>
  <c r="AJ7" i="1"/>
  <c r="AG7" i="1"/>
  <c r="AD7" i="1"/>
  <c r="AK6" i="1"/>
  <c r="F11" i="3" s="1"/>
  <c r="AJ6" i="1"/>
  <c r="AG6" i="1"/>
  <c r="AD6" i="1"/>
  <c r="AK5" i="1"/>
  <c r="F17" i="3" s="1"/>
  <c r="AJ5" i="1"/>
  <c r="AG5" i="1"/>
  <c r="AD5" i="1"/>
  <c r="AK4" i="1"/>
  <c r="AJ4" i="1"/>
  <c r="AG4" i="1"/>
  <c r="AD4" i="1"/>
  <c r="Y10" i="1"/>
  <c r="E43" i="3" s="1"/>
  <c r="X10" i="1"/>
  <c r="U10" i="1"/>
  <c r="R10" i="1"/>
  <c r="Y9" i="1"/>
  <c r="E14" i="3" s="1"/>
  <c r="X9" i="1"/>
  <c r="U9" i="1"/>
  <c r="R9" i="1"/>
  <c r="Y8" i="1"/>
  <c r="E18" i="3" s="1"/>
  <c r="X8" i="1"/>
  <c r="U8" i="1"/>
  <c r="R8" i="1"/>
  <c r="Y7" i="1"/>
  <c r="E8" i="3" s="1"/>
  <c r="X7" i="1"/>
  <c r="U7" i="1"/>
  <c r="R7" i="1"/>
  <c r="Y6" i="1"/>
  <c r="E11" i="3" s="1"/>
  <c r="X6" i="1"/>
  <c r="U6" i="1"/>
  <c r="R6" i="1"/>
  <c r="Y5" i="1"/>
  <c r="E17" i="3" s="1"/>
  <c r="X5" i="1"/>
  <c r="U5" i="1"/>
  <c r="R5" i="1"/>
  <c r="Y4" i="1"/>
  <c r="X4" i="1"/>
  <c r="U4" i="1"/>
  <c r="R4" i="1"/>
  <c r="J43" i="2"/>
  <c r="D34" i="4" s="1"/>
  <c r="H34" i="4" s="1"/>
  <c r="J42" i="2"/>
  <c r="J41" i="2"/>
  <c r="J40" i="2"/>
  <c r="D13" i="4" s="1"/>
  <c r="J39" i="2"/>
  <c r="A5" i="4"/>
  <c r="A6" i="4" s="1"/>
  <c r="A7" i="4" s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5" i="3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M33" i="1"/>
  <c r="L33" i="1"/>
  <c r="I33" i="1"/>
  <c r="F33" i="1"/>
  <c r="M32" i="1"/>
  <c r="D25" i="3" s="1"/>
  <c r="H25" i="3" s="1"/>
  <c r="L32" i="1"/>
  <c r="I32" i="1"/>
  <c r="F32" i="1"/>
  <c r="M31" i="1"/>
  <c r="D53" i="3" s="1"/>
  <c r="H53" i="3" s="1"/>
  <c r="L31" i="1"/>
  <c r="I31" i="1"/>
  <c r="F31" i="1"/>
  <c r="M30" i="1"/>
  <c r="D51" i="3" s="1"/>
  <c r="H51" i="3" s="1"/>
  <c r="L30" i="1"/>
  <c r="I30" i="1"/>
  <c r="F30" i="1"/>
  <c r="M29" i="1"/>
  <c r="D20" i="3" s="1"/>
  <c r="H20" i="3" s="1"/>
  <c r="L29" i="1"/>
  <c r="I29" i="1"/>
  <c r="F29" i="1"/>
  <c r="M28" i="1"/>
  <c r="D27" i="3" s="1"/>
  <c r="H27" i="3" s="1"/>
  <c r="L28" i="1"/>
  <c r="I28" i="1"/>
  <c r="F28" i="1"/>
  <c r="M27" i="1"/>
  <c r="D16" i="3" s="1"/>
  <c r="H16" i="3" s="1"/>
  <c r="L27" i="1"/>
  <c r="I27" i="1"/>
  <c r="F27" i="1"/>
  <c r="J86" i="2"/>
  <c r="J85" i="2"/>
  <c r="J84" i="2"/>
  <c r="J83" i="2"/>
  <c r="J82" i="2"/>
  <c r="M77" i="1"/>
  <c r="L77" i="1"/>
  <c r="I77" i="1"/>
  <c r="M76" i="1"/>
  <c r="L76" i="1"/>
  <c r="I76" i="1"/>
  <c r="F76" i="1"/>
  <c r="BJ10" i="1"/>
  <c r="K43" i="3" s="1"/>
  <c r="BI10" i="1"/>
  <c r="BF10" i="1"/>
  <c r="BC10" i="1"/>
  <c r="BJ9" i="1"/>
  <c r="K14" i="3" s="1"/>
  <c r="BI9" i="1"/>
  <c r="BF9" i="1"/>
  <c r="BC9" i="1"/>
  <c r="BJ8" i="1"/>
  <c r="K18" i="3" s="1"/>
  <c r="BI8" i="1"/>
  <c r="BF8" i="1"/>
  <c r="BC8" i="1"/>
  <c r="BJ7" i="1"/>
  <c r="K8" i="3" s="1"/>
  <c r="BI7" i="1"/>
  <c r="BF7" i="1"/>
  <c r="BC7" i="1"/>
  <c r="BJ6" i="1"/>
  <c r="K11" i="3" s="1"/>
  <c r="BI6" i="1"/>
  <c r="BF6" i="1"/>
  <c r="BC6" i="1"/>
  <c r="BJ5" i="1"/>
  <c r="BI5" i="1"/>
  <c r="BF5" i="1"/>
  <c r="BC5" i="1"/>
  <c r="BI4" i="1"/>
  <c r="BF4" i="1"/>
  <c r="BC4" i="1"/>
  <c r="M94" i="1"/>
  <c r="J36" i="2"/>
  <c r="J103" i="2"/>
  <c r="D7" i="4" s="1"/>
  <c r="J104" i="2"/>
  <c r="D30" i="4" s="1"/>
  <c r="J105" i="2"/>
  <c r="J106" i="2"/>
  <c r="J22" i="2"/>
  <c r="J24" i="2"/>
  <c r="J23" i="2"/>
  <c r="J28" i="2"/>
  <c r="D26" i="4"/>
  <c r="J35" i="2"/>
  <c r="D22" i="4" s="1"/>
  <c r="J96" i="2"/>
  <c r="J97" i="2"/>
  <c r="J98" i="2"/>
  <c r="J99" i="2"/>
  <c r="J100" i="2"/>
  <c r="J4" i="2"/>
  <c r="J6" i="2"/>
  <c r="J12" i="2"/>
  <c r="D8" i="4" s="1"/>
  <c r="J13" i="2"/>
  <c r="J15" i="2"/>
  <c r="M49" i="1"/>
  <c r="D4" i="3" s="1"/>
  <c r="H4" i="3" s="1"/>
  <c r="M50" i="1"/>
  <c r="D7" i="3" s="1"/>
  <c r="H7" i="3" s="1"/>
  <c r="M51" i="1"/>
  <c r="D9" i="3" s="1"/>
  <c r="H9" i="3" s="1"/>
  <c r="M52" i="1"/>
  <c r="M53" i="1"/>
  <c r="D13" i="3" s="1"/>
  <c r="H13" i="3" s="1"/>
  <c r="M90" i="1"/>
  <c r="M91" i="1"/>
  <c r="M92" i="1"/>
  <c r="M93" i="1"/>
  <c r="M16" i="1"/>
  <c r="D30" i="3" s="1"/>
  <c r="M19" i="1"/>
  <c r="D54" i="3" s="1"/>
  <c r="M4" i="1"/>
  <c r="D35" i="3" s="1"/>
  <c r="M5" i="1"/>
  <c r="D17" i="3" s="1"/>
  <c r="M6" i="1"/>
  <c r="D11" i="3" s="1"/>
  <c r="M7" i="1"/>
  <c r="D8" i="3" s="1"/>
  <c r="J26" i="2"/>
  <c r="D47" i="4" s="1"/>
  <c r="D6" i="4"/>
  <c r="J25" i="2"/>
  <c r="D43" i="4" s="1"/>
  <c r="J16" i="2"/>
  <c r="D18" i="4"/>
  <c r="J27" i="2"/>
  <c r="J5" i="2"/>
  <c r="J7" i="2"/>
  <c r="M54" i="1"/>
  <c r="M8" i="1"/>
  <c r="D18" i="3" s="1"/>
  <c r="M17" i="1"/>
  <c r="D15" i="3" s="1"/>
  <c r="M9" i="1"/>
  <c r="D14" i="3" s="1"/>
  <c r="M21" i="1"/>
  <c r="D56" i="3" s="1"/>
  <c r="M20" i="1"/>
  <c r="D49" i="3" s="1"/>
  <c r="H49" i="3" s="1"/>
  <c r="M22" i="1"/>
  <c r="D57" i="3" s="1"/>
  <c r="M10" i="1"/>
  <c r="D43" i="3" s="1"/>
  <c r="M15" i="1"/>
  <c r="D12" i="3" s="1"/>
  <c r="M18" i="1"/>
  <c r="D19" i="3" s="1"/>
  <c r="F93" i="1"/>
  <c r="L53" i="1"/>
  <c r="I53" i="1"/>
  <c r="F53" i="1"/>
  <c r="L94" i="1"/>
  <c r="I94" i="1"/>
  <c r="F94" i="1"/>
  <c r="L93" i="1"/>
  <c r="I93" i="1"/>
  <c r="L92" i="1"/>
  <c r="I92" i="1"/>
  <c r="F92" i="1"/>
  <c r="L91" i="1"/>
  <c r="I91" i="1"/>
  <c r="F91" i="1"/>
  <c r="L90" i="1"/>
  <c r="I90" i="1"/>
  <c r="F90" i="1"/>
  <c r="F49" i="1"/>
  <c r="I49" i="1"/>
  <c r="L19" i="1"/>
  <c r="I19" i="1"/>
  <c r="F19" i="1"/>
  <c r="L54" i="1"/>
  <c r="I54" i="1"/>
  <c r="F54" i="1"/>
  <c r="L52" i="1"/>
  <c r="I52" i="1"/>
  <c r="F52" i="1"/>
  <c r="L51" i="1"/>
  <c r="I51" i="1"/>
  <c r="F51" i="1"/>
  <c r="L50" i="1"/>
  <c r="I50" i="1"/>
  <c r="F50" i="1"/>
  <c r="L49" i="1"/>
  <c r="L22" i="1"/>
  <c r="I22" i="1"/>
  <c r="F22" i="1"/>
  <c r="L20" i="1"/>
  <c r="I20" i="1"/>
  <c r="F20" i="1"/>
  <c r="L18" i="1"/>
  <c r="I18" i="1"/>
  <c r="F18" i="1"/>
  <c r="L16" i="1"/>
  <c r="I16" i="1"/>
  <c r="F16" i="1"/>
  <c r="L17" i="1"/>
  <c r="I17" i="1"/>
  <c r="F17" i="1"/>
  <c r="L21" i="1"/>
  <c r="I21" i="1"/>
  <c r="F21" i="1"/>
  <c r="L15" i="1"/>
  <c r="I15" i="1"/>
  <c r="F15" i="1"/>
  <c r="J107" i="2"/>
  <c r="H26" i="4" l="1"/>
  <c r="H54" i="3"/>
  <c r="H19" i="3"/>
  <c r="H43" i="3"/>
  <c r="H57" i="3"/>
  <c r="H30" i="3"/>
  <c r="H8" i="3"/>
  <c r="H11" i="3"/>
  <c r="H56" i="3"/>
  <c r="H14" i="3"/>
  <c r="H18" i="3"/>
  <c r="K17" i="3"/>
  <c r="H17" i="3" s="1"/>
  <c r="BK4" i="1"/>
  <c r="K12" i="3"/>
  <c r="I6" i="5"/>
  <c r="F6" i="5" s="1"/>
  <c r="A48" i="4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L22" i="2"/>
  <c r="AC22" i="2"/>
  <c r="AL11" i="2"/>
  <c r="G17" i="3"/>
  <c r="AX4" i="1"/>
  <c r="E4" i="5" s="1"/>
  <c r="AX15" i="1"/>
  <c r="E6" i="5" s="1"/>
  <c r="L51" i="3"/>
  <c r="M51" i="3"/>
  <c r="L25" i="3"/>
  <c r="M25" i="3" s="1"/>
  <c r="L7" i="3"/>
  <c r="M7" i="3" s="1"/>
  <c r="L53" i="3"/>
  <c r="M53" i="3"/>
  <c r="M56" i="3"/>
  <c r="L56" i="3"/>
  <c r="L30" i="3"/>
  <c r="M30" i="3"/>
  <c r="L54" i="3"/>
  <c r="M54" i="3"/>
  <c r="L43" i="3"/>
  <c r="M43" i="3"/>
  <c r="L49" i="3"/>
  <c r="M49" i="3"/>
  <c r="L57" i="3"/>
  <c r="M57" i="3"/>
  <c r="I34" i="4"/>
  <c r="I30" i="4"/>
  <c r="I5" i="4"/>
  <c r="I26" i="4"/>
  <c r="AL103" i="2"/>
  <c r="E32" i="5" s="1"/>
  <c r="G13" i="4"/>
  <c r="H13" i="4" s="1"/>
  <c r="AL39" i="2"/>
  <c r="E46" i="4"/>
  <c r="T103" i="2"/>
  <c r="C32" i="5" s="1"/>
  <c r="E21" i="4"/>
  <c r="T22" i="2"/>
  <c r="AL82" i="2"/>
  <c r="E36" i="4"/>
  <c r="T11" i="2"/>
  <c r="T39" i="2"/>
  <c r="AC82" i="2"/>
  <c r="G12" i="3"/>
  <c r="F12" i="3"/>
  <c r="AL15" i="1"/>
  <c r="D6" i="5" s="1"/>
  <c r="G15" i="3"/>
  <c r="I51" i="3"/>
  <c r="I16" i="3"/>
  <c r="I25" i="3"/>
  <c r="I13" i="3"/>
  <c r="I9" i="3"/>
  <c r="I7" i="3"/>
  <c r="I20" i="3"/>
  <c r="I4" i="3"/>
  <c r="I27" i="3"/>
  <c r="I53" i="3"/>
  <c r="I8" i="3"/>
  <c r="I14" i="3"/>
  <c r="I49" i="3"/>
  <c r="I57" i="3"/>
  <c r="I30" i="3"/>
  <c r="I18" i="3"/>
  <c r="I54" i="3"/>
  <c r="I56" i="3"/>
  <c r="I11" i="3"/>
  <c r="I19" i="3"/>
  <c r="I43" i="3"/>
  <c r="J5" i="4"/>
  <c r="F15" i="3"/>
  <c r="E35" i="3"/>
  <c r="Z4" i="1"/>
  <c r="C4" i="5" s="1"/>
  <c r="F35" i="3"/>
  <c r="AL4" i="1"/>
  <c r="D4" i="5" s="1"/>
  <c r="E43" i="4"/>
  <c r="J54" i="3"/>
  <c r="J56" i="3"/>
  <c r="J57" i="3"/>
  <c r="J13" i="3"/>
  <c r="L13" i="3" s="1"/>
  <c r="M13" i="3" s="1"/>
  <c r="AL83" i="1"/>
  <c r="D15" i="5" s="1"/>
  <c r="D46" i="4"/>
  <c r="K103" i="2"/>
  <c r="B32" i="5" s="1"/>
  <c r="G32" i="5" s="1"/>
  <c r="K43" i="4"/>
  <c r="F18" i="4"/>
  <c r="F20" i="4"/>
  <c r="D12" i="4"/>
  <c r="AC11" i="2"/>
  <c r="D21" i="5" s="1"/>
  <c r="E21" i="5"/>
  <c r="E18" i="4"/>
  <c r="K24" i="4"/>
  <c r="N27" i="1"/>
  <c r="B7" i="5" s="1"/>
  <c r="N4" i="1"/>
  <c r="B4" i="5" s="1"/>
  <c r="J34" i="4"/>
  <c r="E45" i="4"/>
  <c r="K22" i="4"/>
  <c r="K18" i="4"/>
  <c r="G43" i="4"/>
  <c r="E22" i="4"/>
  <c r="E33" i="4"/>
  <c r="E25" i="4"/>
  <c r="K22" i="2"/>
  <c r="B25" i="5" s="1"/>
  <c r="F8" i="4"/>
  <c r="F11" i="4"/>
  <c r="G14" i="4"/>
  <c r="G17" i="4"/>
  <c r="G8" i="4"/>
  <c r="G11" i="4"/>
  <c r="D45" i="4"/>
  <c r="D19" i="4"/>
  <c r="H19" i="4" s="1"/>
  <c r="F33" i="4"/>
  <c r="F25" i="4"/>
  <c r="K32" i="4"/>
  <c r="K47" i="4"/>
  <c r="H47" i="4" s="1"/>
  <c r="D20" i="4"/>
  <c r="D15" i="4"/>
  <c r="H15" i="4" s="1"/>
  <c r="D21" i="4"/>
  <c r="D33" i="4"/>
  <c r="D25" i="4"/>
  <c r="E8" i="4"/>
  <c r="E11" i="4"/>
  <c r="E12" i="4"/>
  <c r="F14" i="4"/>
  <c r="F17" i="4"/>
  <c r="F22" i="4"/>
  <c r="G33" i="4"/>
  <c r="G25" i="4"/>
  <c r="K8" i="4"/>
  <c r="K11" i="4"/>
  <c r="K12" i="4"/>
  <c r="L34" i="4"/>
  <c r="M34" i="4" s="1"/>
  <c r="F43" i="4"/>
  <c r="K9" i="4"/>
  <c r="K5" i="4"/>
  <c r="H5" i="4" s="1"/>
  <c r="E14" i="4"/>
  <c r="E17" i="4"/>
  <c r="K14" i="4"/>
  <c r="K17" i="4"/>
  <c r="D16" i="4"/>
  <c r="D14" i="4"/>
  <c r="D17" i="4"/>
  <c r="E20" i="4"/>
  <c r="F32" i="4"/>
  <c r="F47" i="4"/>
  <c r="F6" i="4"/>
  <c r="H6" i="4" s="1"/>
  <c r="G24" i="4"/>
  <c r="G22" i="4"/>
  <c r="D32" i="4"/>
  <c r="D24" i="4"/>
  <c r="E24" i="4"/>
  <c r="F28" i="4"/>
  <c r="G32" i="4"/>
  <c r="F24" i="4"/>
  <c r="K28" i="4"/>
  <c r="D28" i="4"/>
  <c r="E32" i="4"/>
  <c r="K11" i="2"/>
  <c r="B21" i="5" s="1"/>
  <c r="N15" i="1"/>
  <c r="F16" i="4"/>
  <c r="D27" i="4"/>
  <c r="K16" i="4"/>
  <c r="G16" i="4"/>
  <c r="E16" i="4"/>
  <c r="K29" i="4"/>
  <c r="D31" i="4"/>
  <c r="F38" i="4"/>
  <c r="G45" i="4"/>
  <c r="G38" i="4"/>
  <c r="D4" i="4"/>
  <c r="F31" i="4"/>
  <c r="G31" i="4"/>
  <c r="K4" i="4"/>
  <c r="K45" i="4"/>
  <c r="D29" i="4"/>
  <c r="K27" i="4"/>
  <c r="G29" i="4"/>
  <c r="D38" i="4"/>
  <c r="F4" i="4"/>
  <c r="G4" i="4"/>
  <c r="F45" i="4"/>
  <c r="D3" i="5"/>
  <c r="I21" i="5"/>
  <c r="I3" i="5"/>
  <c r="I4" i="5"/>
  <c r="I25" i="5"/>
  <c r="G36" i="4"/>
  <c r="E3" i="5"/>
  <c r="K30" i="4"/>
  <c r="H30" i="4" s="1"/>
  <c r="AV103" i="2"/>
  <c r="I32" i="5" s="1"/>
  <c r="I26" i="5"/>
  <c r="K20" i="4"/>
  <c r="AV31" i="2"/>
  <c r="I22" i="5" s="1"/>
  <c r="K36" i="4"/>
  <c r="I23" i="5"/>
  <c r="K21" i="4"/>
  <c r="I7" i="5"/>
  <c r="J32" i="3"/>
  <c r="J19" i="3"/>
  <c r="L19" i="3" s="1"/>
  <c r="M19" i="3" s="1"/>
  <c r="J39" i="3"/>
  <c r="G7" i="4"/>
  <c r="E7" i="4"/>
  <c r="J41" i="4"/>
  <c r="E30" i="5"/>
  <c r="F7" i="4"/>
  <c r="AC103" i="2"/>
  <c r="D32" i="5" s="1"/>
  <c r="D41" i="4"/>
  <c r="H41" i="4" s="1"/>
  <c r="D25" i="5"/>
  <c r="AC31" i="2"/>
  <c r="D22" i="5" s="1"/>
  <c r="E25" i="5"/>
  <c r="G21" i="4"/>
  <c r="E23" i="5"/>
  <c r="D30" i="5"/>
  <c r="T31" i="2"/>
  <c r="C22" i="5" s="1"/>
  <c r="F36" i="4"/>
  <c r="F21" i="4"/>
  <c r="D23" i="5"/>
  <c r="C25" i="5"/>
  <c r="J27" i="3"/>
  <c r="L27" i="3" s="1"/>
  <c r="M27" i="3" s="1"/>
  <c r="J20" i="3"/>
  <c r="L20" i="3" s="1"/>
  <c r="M20" i="3" s="1"/>
  <c r="J16" i="3"/>
  <c r="L16" i="3" s="1"/>
  <c r="M16" i="3" s="1"/>
  <c r="J9" i="3"/>
  <c r="L9" i="3" s="1"/>
  <c r="M9" i="3" s="1"/>
  <c r="J31" i="3"/>
  <c r="L31" i="3" s="1"/>
  <c r="M31" i="3" s="1"/>
  <c r="J38" i="3"/>
  <c r="J28" i="3"/>
  <c r="L28" i="3" s="1"/>
  <c r="M28" i="3" s="1"/>
  <c r="J51" i="3"/>
  <c r="J34" i="3"/>
  <c r="E7" i="5"/>
  <c r="D7" i="5"/>
  <c r="J10" i="3"/>
  <c r="L10" i="3" s="1"/>
  <c r="M10" i="3" s="1"/>
  <c r="J6" i="3"/>
  <c r="L6" i="3" s="1"/>
  <c r="M6" i="3" s="1"/>
  <c r="J37" i="3"/>
  <c r="J23" i="3"/>
  <c r="L23" i="3" s="1"/>
  <c r="M23" i="3" s="1"/>
  <c r="J48" i="3"/>
  <c r="J27" i="4"/>
  <c r="J46" i="4"/>
  <c r="J12" i="4"/>
  <c r="J26" i="4"/>
  <c r="L26" i="4" s="1"/>
  <c r="M26" i="4" s="1"/>
  <c r="J30" i="4"/>
  <c r="T82" i="2"/>
  <c r="C30" i="5" s="1"/>
  <c r="C7" i="5"/>
  <c r="C3" i="5"/>
  <c r="E9" i="4"/>
  <c r="F9" i="4"/>
  <c r="D9" i="4"/>
  <c r="K31" i="2"/>
  <c r="B22" i="5" s="1"/>
  <c r="G9" i="4"/>
  <c r="B6" i="5"/>
  <c r="B23" i="5"/>
  <c r="N90" i="1"/>
  <c r="K96" i="2"/>
  <c r="B34" i="5" s="1"/>
  <c r="C23" i="5"/>
  <c r="C6" i="5"/>
  <c r="T96" i="2"/>
  <c r="C34" i="5" s="1"/>
  <c r="AC96" i="2"/>
  <c r="D34" i="5" s="1"/>
  <c r="J34" i="5" s="1"/>
  <c r="C21" i="5"/>
  <c r="E26" i="5"/>
  <c r="N49" i="1"/>
  <c r="B3" i="5" s="1"/>
  <c r="AV82" i="2"/>
  <c r="I30" i="5" s="1"/>
  <c r="AC39" i="2"/>
  <c r="D26" i="5" s="1"/>
  <c r="K82" i="2"/>
  <c r="B30" i="5" s="1"/>
  <c r="K39" i="2"/>
  <c r="B26" i="5" s="1"/>
  <c r="C26" i="5"/>
  <c r="F21" i="5" l="1"/>
  <c r="F23" i="5"/>
  <c r="F25" i="5"/>
  <c r="F26" i="5"/>
  <c r="F22" i="5"/>
  <c r="F7" i="5"/>
  <c r="F4" i="5"/>
  <c r="H46" i="4"/>
  <c r="H14" i="4"/>
  <c r="H17" i="4"/>
  <c r="H28" i="4"/>
  <c r="H22" i="4"/>
  <c r="H29" i="4"/>
  <c r="H43" i="4"/>
  <c r="H18" i="4"/>
  <c r="H7" i="4"/>
  <c r="H8" i="4"/>
  <c r="H12" i="3"/>
  <c r="I17" i="3"/>
  <c r="H35" i="3"/>
  <c r="H15" i="3"/>
  <c r="H45" i="4"/>
  <c r="H16" i="4"/>
  <c r="H4" i="4"/>
  <c r="H11" i="4"/>
  <c r="H36" i="4"/>
  <c r="H25" i="4"/>
  <c r="H12" i="4"/>
  <c r="H33" i="4"/>
  <c r="H31" i="4"/>
  <c r="H24" i="4"/>
  <c r="H21" i="4"/>
  <c r="H32" i="4"/>
  <c r="H9" i="4"/>
  <c r="H20" i="4"/>
  <c r="H38" i="4"/>
  <c r="H27" i="4"/>
  <c r="G3" i="5"/>
  <c r="J17" i="3"/>
  <c r="L17" i="3" s="1"/>
  <c r="M17" i="3" s="1"/>
  <c r="I25" i="4"/>
  <c r="I46" i="4"/>
  <c r="L35" i="3"/>
  <c r="M35" i="3"/>
  <c r="I28" i="4"/>
  <c r="L5" i="4"/>
  <c r="M5" i="4" s="1"/>
  <c r="I20" i="4"/>
  <c r="I16" i="4"/>
  <c r="I24" i="4"/>
  <c r="I33" i="4"/>
  <c r="I9" i="4"/>
  <c r="J32" i="5"/>
  <c r="I32" i="4"/>
  <c r="I18" i="4"/>
  <c r="I45" i="4"/>
  <c r="I22" i="4"/>
  <c r="I14" i="4"/>
  <c r="I47" i="4"/>
  <c r="I19" i="4"/>
  <c r="I43" i="4"/>
  <c r="I38" i="4"/>
  <c r="I15" i="4"/>
  <c r="I41" i="4"/>
  <c r="I27" i="4"/>
  <c r="I6" i="4"/>
  <c r="I7" i="4"/>
  <c r="I11" i="4"/>
  <c r="I36" i="4"/>
  <c r="I8" i="4"/>
  <c r="I21" i="4"/>
  <c r="I4" i="4"/>
  <c r="I31" i="4"/>
  <c r="I17" i="4"/>
  <c r="I12" i="4"/>
  <c r="J29" i="4"/>
  <c r="L29" i="4" s="1"/>
  <c r="M29" i="4" s="1"/>
  <c r="I29" i="4"/>
  <c r="J13" i="4"/>
  <c r="L13" i="4" s="1"/>
  <c r="M13" i="4" s="1"/>
  <c r="I13" i="4"/>
  <c r="I12" i="3"/>
  <c r="F32" i="5"/>
  <c r="G34" i="5"/>
  <c r="F34" i="5"/>
  <c r="G4" i="5"/>
  <c r="G26" i="5"/>
  <c r="G21" i="5"/>
  <c r="G23" i="5"/>
  <c r="G7" i="5"/>
  <c r="I35" i="3"/>
  <c r="I15" i="3"/>
  <c r="G25" i="5"/>
  <c r="G22" i="5"/>
  <c r="G6" i="5"/>
  <c r="J6" i="4"/>
  <c r="L6" i="4" s="1"/>
  <c r="M6" i="4" s="1"/>
  <c r="J18" i="4"/>
  <c r="L18" i="4" s="1"/>
  <c r="M18" i="4" s="1"/>
  <c r="J28" i="4"/>
  <c r="L28" i="4" s="1"/>
  <c r="M28" i="4" s="1"/>
  <c r="J47" i="4"/>
  <c r="J20" i="4"/>
  <c r="L20" i="4" s="1"/>
  <c r="M20" i="4" s="1"/>
  <c r="J15" i="3"/>
  <c r="L15" i="3" s="1"/>
  <c r="M15" i="3" s="1"/>
  <c r="L46" i="4"/>
  <c r="J43" i="4"/>
  <c r="L43" i="4"/>
  <c r="M43" i="4" s="1"/>
  <c r="J14" i="3"/>
  <c r="L14" i="3" s="1"/>
  <c r="M14" i="3" s="1"/>
  <c r="G10" i="5"/>
  <c r="B13" i="5"/>
  <c r="F15" i="5"/>
  <c r="J15" i="5"/>
  <c r="L12" i="4"/>
  <c r="J11" i="3"/>
  <c r="L11" i="3" s="1"/>
  <c r="M11" i="3" s="1"/>
  <c r="J8" i="4"/>
  <c r="L8" i="4" s="1"/>
  <c r="M8" i="4" s="1"/>
  <c r="J30" i="5"/>
  <c r="G30" i="5"/>
  <c r="F30" i="5"/>
  <c r="J43" i="3"/>
  <c r="J8" i="3"/>
  <c r="L8" i="3" s="1"/>
  <c r="M8" i="3" s="1"/>
  <c r="J24" i="4"/>
  <c r="L24" i="4" s="1"/>
  <c r="M24" i="4" s="1"/>
  <c r="J10" i="5"/>
  <c r="F10" i="5"/>
  <c r="J7" i="5"/>
  <c r="J9" i="5"/>
  <c r="J6" i="5"/>
  <c r="J3" i="5"/>
  <c r="F3" i="5"/>
  <c r="J33" i="4"/>
  <c r="L33" i="4" s="1"/>
  <c r="M33" i="4" s="1"/>
  <c r="J17" i="4"/>
  <c r="L17" i="4" s="1"/>
  <c r="M17" i="4" s="1"/>
  <c r="J14" i="4"/>
  <c r="L14" i="4" s="1"/>
  <c r="M14" i="4" s="1"/>
  <c r="J32" i="4"/>
  <c r="L32" i="4" s="1"/>
  <c r="M32" i="4" s="1"/>
  <c r="J22" i="4"/>
  <c r="L22" i="4" s="1"/>
  <c r="M22" i="4" s="1"/>
  <c r="L47" i="4"/>
  <c r="M47" i="4" s="1"/>
  <c r="L27" i="4"/>
  <c r="L15" i="4"/>
  <c r="J25" i="4"/>
  <c r="L25" i="4" s="1"/>
  <c r="M25" i="4" s="1"/>
  <c r="J11" i="4"/>
  <c r="L11" i="4" s="1"/>
  <c r="M11" i="4" s="1"/>
  <c r="L19" i="4"/>
  <c r="J16" i="4"/>
  <c r="L16" i="4" s="1"/>
  <c r="M16" i="4" s="1"/>
  <c r="J29" i="3"/>
  <c r="L29" i="3" s="1"/>
  <c r="M29" i="3" s="1"/>
  <c r="J31" i="4"/>
  <c r="L31" i="4" s="1"/>
  <c r="M31" i="4" s="1"/>
  <c r="J30" i="3"/>
  <c r="J38" i="4"/>
  <c r="L38" i="4" s="1"/>
  <c r="M38" i="4" s="1"/>
  <c r="J4" i="3"/>
  <c r="L4" i="3" s="1"/>
  <c r="M4" i="3" s="1"/>
  <c r="J26" i="3"/>
  <c r="L26" i="3" s="1"/>
  <c r="M26" i="3" s="1"/>
  <c r="J4" i="4"/>
  <c r="L4" i="4" s="1"/>
  <c r="M4" i="4" s="1"/>
  <c r="J45" i="4"/>
  <c r="L45" i="4" s="1"/>
  <c r="M45" i="4" s="1"/>
  <c r="J53" i="3"/>
  <c r="J35" i="3"/>
  <c r="J22" i="5"/>
  <c r="J21" i="5"/>
  <c r="J26" i="5"/>
  <c r="J25" i="5"/>
  <c r="J36" i="4"/>
  <c r="L36" i="4" s="1"/>
  <c r="M36" i="4" s="1"/>
  <c r="J28" i="5"/>
  <c r="L30" i="4"/>
  <c r="J23" i="5"/>
  <c r="J4" i="5"/>
  <c r="J18" i="3"/>
  <c r="L18" i="3" s="1"/>
  <c r="M18" i="3" s="1"/>
  <c r="J21" i="4"/>
  <c r="L21" i="4" s="1"/>
  <c r="M21" i="4" s="1"/>
  <c r="J7" i="4"/>
  <c r="L7" i="4" s="1"/>
  <c r="M7" i="4" s="1"/>
  <c r="L41" i="4"/>
  <c r="J22" i="3"/>
  <c r="L22" i="3" s="1"/>
  <c r="M22" i="3" s="1"/>
  <c r="J49" i="3"/>
  <c r="J12" i="3"/>
  <c r="L12" i="3" s="1"/>
  <c r="M12" i="3" s="1"/>
  <c r="J9" i="4"/>
  <c r="L9" i="4" s="1"/>
  <c r="M9" i="4" s="1"/>
  <c r="F28" i="5"/>
  <c r="M27" i="4" l="1"/>
  <c r="M41" i="4"/>
  <c r="M46" i="4"/>
  <c r="M19" i="4"/>
  <c r="M12" i="4"/>
  <c r="M30" i="4"/>
  <c r="M15" i="4"/>
  <c r="G13" i="5"/>
  <c r="F13" i="5"/>
  <c r="J13" i="5"/>
</calcChain>
</file>

<file path=xl/sharedStrings.xml><?xml version="1.0" encoding="utf-8"?>
<sst xmlns="http://schemas.openxmlformats.org/spreadsheetml/2006/main" count="1918" uniqueCount="144">
  <si>
    <t>Akron</t>
  </si>
  <si>
    <t>Name</t>
  </si>
  <si>
    <t>SCH</t>
  </si>
  <si>
    <t>K1</t>
  </si>
  <si>
    <t>K2</t>
  </si>
  <si>
    <t>K-Tot</t>
  </si>
  <si>
    <t>P1</t>
  </si>
  <si>
    <t>P2</t>
  </si>
  <si>
    <t>P-Tot</t>
  </si>
  <si>
    <t>S1</t>
  </si>
  <si>
    <t>S2</t>
  </si>
  <si>
    <t>S-Tot</t>
  </si>
  <si>
    <t xml:space="preserve">Total </t>
  </si>
  <si>
    <t xml:space="preserve">Team </t>
  </si>
  <si>
    <t>MSU</t>
  </si>
  <si>
    <t>UM</t>
  </si>
  <si>
    <t>NDSU</t>
  </si>
  <si>
    <t>PUR</t>
  </si>
  <si>
    <t>GVSU</t>
  </si>
  <si>
    <t>A1</t>
  </si>
  <si>
    <t>A2</t>
  </si>
  <si>
    <t>A3</t>
  </si>
  <si>
    <t>A4</t>
  </si>
  <si>
    <t>A5</t>
  </si>
  <si>
    <t>A6</t>
  </si>
  <si>
    <t>Total</t>
  </si>
  <si>
    <t>Team Total</t>
  </si>
  <si>
    <t xml:space="preserve">Individual SB Rankings  -  </t>
  </si>
  <si>
    <t>Sch.</t>
  </si>
  <si>
    <t>Oct.</t>
  </si>
  <si>
    <t xml:space="preserve"> Nov.</t>
  </si>
  <si>
    <t xml:space="preserve"> Dec.</t>
  </si>
  <si>
    <t xml:space="preserve"> Jan.</t>
  </si>
  <si>
    <t xml:space="preserve"> Feb.</t>
  </si>
  <si>
    <t xml:space="preserve">Individual Air Rankings   - </t>
  </si>
  <si>
    <t>Nov.</t>
  </si>
  <si>
    <t>Dec.</t>
  </si>
  <si>
    <t>Jan.</t>
  </si>
  <si>
    <t>Average</t>
  </si>
  <si>
    <t>Feb.</t>
  </si>
  <si>
    <t>October</t>
  </si>
  <si>
    <t>November</t>
  </si>
  <si>
    <t>December</t>
  </si>
  <si>
    <t>January</t>
  </si>
  <si>
    <t>Aggregate</t>
  </si>
  <si>
    <t>February</t>
  </si>
  <si>
    <t>% improved</t>
  </si>
  <si>
    <t>Purdue</t>
  </si>
  <si>
    <t xml:space="preserve"> </t>
  </si>
  <si>
    <t>UAC</t>
  </si>
  <si>
    <t>Michigan State</t>
  </si>
  <si>
    <t>Univ of Michigan</t>
  </si>
  <si>
    <t>Smallbore Team Rankings</t>
  </si>
  <si>
    <t>Air Rifle Team Rankings</t>
  </si>
  <si>
    <t>Handicap</t>
  </si>
  <si>
    <t>Multiplier</t>
  </si>
  <si>
    <t>Score</t>
  </si>
  <si>
    <t>Smallbore Team</t>
  </si>
  <si>
    <t>Air Team</t>
  </si>
  <si>
    <t>Rank</t>
  </si>
  <si>
    <t>Alexander Straith</t>
  </si>
  <si>
    <t>Dec-Jan</t>
  </si>
  <si>
    <t>Clemson</t>
  </si>
  <si>
    <t>CLM</t>
  </si>
  <si>
    <t>GMC</t>
  </si>
  <si>
    <t>Collin Fox</t>
  </si>
  <si>
    <t>Georgia Military Bulldogs</t>
  </si>
  <si>
    <t>Quinn Combs</t>
  </si>
  <si>
    <t>Yongjing (Linda) Ren</t>
  </si>
  <si>
    <t>Brandon Alexander</t>
  </si>
  <si>
    <t>Amanda Hintz</t>
  </si>
  <si>
    <t>Ben Gatie</t>
  </si>
  <si>
    <t>Aliah Lloyd</t>
  </si>
  <si>
    <t>Syd Smith</t>
  </si>
  <si>
    <t>Matthew Iamarino</t>
  </si>
  <si>
    <t>Mark Garmo</t>
  </si>
  <si>
    <t>Nicholas Mangopoulos</t>
  </si>
  <si>
    <t>Michigan Tech</t>
  </si>
  <si>
    <t>Hillsdale College</t>
  </si>
  <si>
    <t>Liberty University</t>
  </si>
  <si>
    <t>Akron Zips</t>
  </si>
  <si>
    <t>Grand Valley State Univ</t>
  </si>
  <si>
    <t>North Dakota State Univ</t>
  </si>
  <si>
    <t>University of Michigan</t>
  </si>
  <si>
    <t>Purdue University</t>
  </si>
  <si>
    <t>University of Akron</t>
  </si>
  <si>
    <t>Georgia Military College</t>
  </si>
  <si>
    <t>Clemson University</t>
  </si>
  <si>
    <t>HC</t>
  </si>
  <si>
    <t>Mary Kate Brox</t>
  </si>
  <si>
    <t>Cassie Coulston-Gerigk</t>
  </si>
  <si>
    <t>John Martin</t>
  </si>
  <si>
    <t>Michael Donoho</t>
  </si>
  <si>
    <t>Kristen Gagne</t>
  </si>
  <si>
    <t>Katherine Gray</t>
  </si>
  <si>
    <t>LU</t>
  </si>
  <si>
    <t>MTU</t>
  </si>
  <si>
    <t>Emma Cooper</t>
  </si>
  <si>
    <t>Brian Aliventi</t>
  </si>
  <si>
    <t>Olivia Nellermoe</t>
  </si>
  <si>
    <t>BGSU</t>
  </si>
  <si>
    <t>Univ Wisconsin Superior</t>
  </si>
  <si>
    <t>Keith Haw</t>
  </si>
  <si>
    <t>Junhyoung Kwon</t>
  </si>
  <si>
    <t>Erik Pedersen</t>
  </si>
  <si>
    <t>Brendan Chen</t>
  </si>
  <si>
    <t>Mansel Reed</t>
  </si>
  <si>
    <t>Matt Pemberton</t>
  </si>
  <si>
    <t>Ben D'Angelo</t>
  </si>
  <si>
    <t>Greg Dumas</t>
  </si>
  <si>
    <t>Michael Dziabo</t>
  </si>
  <si>
    <t>UWS</t>
  </si>
  <si>
    <t>William Swoner</t>
  </si>
  <si>
    <t>Tiffany Williams</t>
  </si>
  <si>
    <t>Tyra Morrow</t>
  </si>
  <si>
    <t>Ciaran Jones</t>
  </si>
  <si>
    <t>Alexander Baggett</t>
  </si>
  <si>
    <t>Daniel Rios-Primental</t>
  </si>
  <si>
    <t>Felicia Early</t>
  </si>
  <si>
    <t>Colin Prichett</t>
  </si>
  <si>
    <t>Tyler Linneman</t>
  </si>
  <si>
    <t>Sara Bauman</t>
  </si>
  <si>
    <t>Ashley Madeline</t>
  </si>
  <si>
    <t>Wyatt Campos</t>
  </si>
  <si>
    <t>Faith Chapin</t>
  </si>
  <si>
    <t>Cassidy Hathcote</t>
  </si>
  <si>
    <t>Payton Landaas</t>
  </si>
  <si>
    <t>Josiah Zaragoza</t>
  </si>
  <si>
    <t>Mark VanEvery</t>
  </si>
  <si>
    <t>Bowling Green State Univ</t>
  </si>
  <si>
    <t>Univ Wisconsin - Superior</t>
  </si>
  <si>
    <t>James Simpson</t>
  </si>
  <si>
    <t>Micah Betten</t>
  </si>
  <si>
    <t>Final</t>
  </si>
  <si>
    <t>Wabash College</t>
  </si>
  <si>
    <t>WC</t>
  </si>
  <si>
    <t>Gabriel Niles</t>
  </si>
  <si>
    <t>Tiffany Kirk</t>
  </si>
  <si>
    <t>Alyssa Burlison</t>
  </si>
  <si>
    <t>Hayk Arzumanyan</t>
  </si>
  <si>
    <t>Tyler Broderius</t>
  </si>
  <si>
    <t>Jacob Weesies</t>
  </si>
  <si>
    <t>Stone Grant</t>
  </si>
  <si>
    <t>Aniya Rivers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</si>
</sst>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0.0"/>
    <numFmt numFmtId="165" formatCode="0.00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3"/>
      <name val="Cambria"/>
      <family val="2"/>
      <scheme val="major"/>
    </font>
    <font>
      <sz val="11"/>
      <color rgb="FF9C57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theme="1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8" fillId="0" borderId="1" applyNumberFormat="0" applyFill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5" borderId="4" applyNumberFormat="0" applyAlignment="0" applyProtection="0"/>
    <xf numFmtId="0" fontId="14" fillId="6" borderId="5" applyNumberFormat="0" applyAlignment="0" applyProtection="0"/>
    <xf numFmtId="0" fontId="15" fillId="6" borderId="4" applyNumberFormat="0" applyAlignment="0" applyProtection="0"/>
    <xf numFmtId="0" fontId="16" fillId="0" borderId="6" applyNumberFormat="0" applyFill="0" applyAlignment="0" applyProtection="0"/>
    <xf numFmtId="0" fontId="17" fillId="7" borderId="7" applyNumberFormat="0" applyAlignment="0" applyProtection="0"/>
    <xf numFmtId="0" fontId="7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8" fillId="0" borderId="0" applyNumberFormat="0" applyFill="0" applyBorder="0" applyAlignment="0" applyProtection="0"/>
    <xf numFmtId="0" fontId="3" fillId="0" borderId="9" applyNumberFormat="0" applyFill="0" applyAlignment="0" applyProtection="0"/>
    <xf numFmtId="0" fontId="19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0" fillId="0" borderId="0" applyNumberFormat="0" applyFill="0" applyBorder="0" applyAlignment="0" applyProtection="0"/>
    <xf numFmtId="0" fontId="21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22" fillId="4" borderId="0" applyNumberFormat="0" applyBorder="0" applyAlignment="0" applyProtection="0"/>
    <xf numFmtId="0" fontId="19" fillId="12" borderId="0" applyNumberFormat="0" applyBorder="0" applyAlignment="0" applyProtection="0"/>
    <xf numFmtId="0" fontId="19" fillId="16" borderId="0" applyNumberFormat="0" applyBorder="0" applyAlignment="0" applyProtection="0"/>
    <xf numFmtId="0" fontId="19" fillId="20" borderId="0" applyNumberFormat="0" applyBorder="0" applyAlignment="0" applyProtection="0"/>
    <xf numFmtId="0" fontId="19" fillId="24" borderId="0" applyNumberFormat="0" applyBorder="0" applyAlignment="0" applyProtection="0"/>
    <xf numFmtId="0" fontId="19" fillId="28" borderId="0" applyNumberFormat="0" applyBorder="0" applyAlignment="0" applyProtection="0"/>
    <xf numFmtId="0" fontId="19" fillId="32" borderId="0" applyNumberFormat="0" applyBorder="0" applyAlignment="0" applyProtection="0"/>
  </cellStyleXfs>
  <cellXfs count="112">
    <xf numFmtId="0" fontId="0" fillId="0" borderId="0" xfId="0"/>
    <xf numFmtId="0" fontId="0" fillId="0" borderId="0" xfId="0" applyFont="1" applyAlignment="1"/>
    <xf numFmtId="0" fontId="0" fillId="0" borderId="0" xfId="0" applyFont="1" applyAlignment="1">
      <alignment horizontal="center"/>
    </xf>
    <xf numFmtId="0" fontId="0" fillId="0" borderId="0" xfId="0" applyFont="1" applyAlignment="1">
      <alignment horizontal="left"/>
    </xf>
    <xf numFmtId="0" fontId="3" fillId="0" borderId="0" xfId="0" applyFont="1" applyAlignment="1"/>
    <xf numFmtId="0" fontId="0" fillId="0" borderId="0" xfId="0" applyFont="1"/>
    <xf numFmtId="0" fontId="0" fillId="0" borderId="0" xfId="0" applyFont="1" applyFill="1" applyAlignment="1">
      <alignment horizontal="left"/>
    </xf>
    <xf numFmtId="0" fontId="4" fillId="0" borderId="0" xfId="0" applyFont="1" applyAlignment="1">
      <alignment horizontal="center"/>
    </xf>
    <xf numFmtId="0" fontId="0" fillId="0" borderId="0" xfId="0" applyFill="1"/>
    <xf numFmtId="0" fontId="0" fillId="0" borderId="0" xfId="0" applyFont="1" applyFill="1" applyAlignment="1"/>
    <xf numFmtId="0" fontId="5" fillId="0" borderId="0" xfId="0" applyFont="1" applyAlignment="1"/>
    <xf numFmtId="0" fontId="5" fillId="0" borderId="0" xfId="0" applyFont="1" applyAlignment="1">
      <alignment horizontal="center"/>
    </xf>
    <xf numFmtId="0" fontId="5" fillId="0" borderId="0" xfId="2" applyFont="1" applyAlignment="1" applyProtection="1"/>
    <xf numFmtId="0" fontId="4" fillId="0" borderId="0" xfId="0" applyFont="1" applyAlignment="1"/>
    <xf numFmtId="0" fontId="4" fillId="0" borderId="0" xfId="0" applyFont="1" applyFill="1" applyAlignment="1">
      <alignment horizontal="left"/>
    </xf>
    <xf numFmtId="0" fontId="0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5" fillId="0" borderId="0" xfId="0" applyFont="1"/>
    <xf numFmtId="44" fontId="4" fillId="0" borderId="0" xfId="1" applyFont="1" applyAlignment="1">
      <alignment horizontal="center"/>
    </xf>
    <xf numFmtId="164" fontId="0" fillId="0" borderId="0" xfId="0" applyNumberFormat="1"/>
    <xf numFmtId="0" fontId="5" fillId="0" borderId="0" xfId="0" applyFont="1" applyAlignment="1">
      <alignment horizontal="center"/>
    </xf>
    <xf numFmtId="0" fontId="0" fillId="0" borderId="0" xfId="0" applyFont="1" applyFill="1" applyAlignment="1">
      <alignment horizontal="center"/>
    </xf>
    <xf numFmtId="1" fontId="0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2" fontId="0" fillId="0" borderId="0" xfId="0" applyNumberFormat="1"/>
    <xf numFmtId="0" fontId="5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1" fontId="0" fillId="0" borderId="0" xfId="0" applyNumberFormat="1" applyFill="1"/>
    <xf numFmtId="1" fontId="0" fillId="0" borderId="0" xfId="0" applyNumberFormat="1" applyFont="1" applyAlignment="1">
      <alignment horizontal="right"/>
    </xf>
    <xf numFmtId="0" fontId="0" fillId="0" borderId="0" xfId="0" applyFont="1" applyAlignment="1">
      <alignment horizontal="right"/>
    </xf>
    <xf numFmtId="0" fontId="0" fillId="0" borderId="0" xfId="0" applyAlignment="1">
      <alignment horizontal="center"/>
    </xf>
    <xf numFmtId="1" fontId="0" fillId="0" borderId="0" xfId="0" applyNumberForma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0" fillId="0" borderId="0" xfId="0"/>
    <xf numFmtId="0" fontId="0" fillId="0" borderId="0" xfId="0"/>
    <xf numFmtId="0" fontId="0" fillId="0" borderId="0" xfId="0"/>
    <xf numFmtId="0" fontId="5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4" fillId="0" borderId="0" xfId="0" applyFont="1"/>
    <xf numFmtId="165" fontId="4" fillId="0" borderId="0" xfId="0" applyNumberFormat="1" applyFont="1"/>
    <xf numFmtId="0" fontId="4" fillId="0" borderId="0" xfId="0" applyFont="1" applyFill="1"/>
    <xf numFmtId="0" fontId="4" fillId="0" borderId="0" xfId="0" applyFont="1" applyFill="1" applyAlignme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1" fontId="4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3" fillId="0" borderId="0" xfId="0" applyFont="1" applyBorder="1" applyAlignment="1">
      <alignment horizontal="center" vertical="center"/>
    </xf>
    <xf numFmtId="0" fontId="5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44" fontId="4" fillId="0" borderId="0" xfId="1" applyFont="1" applyFill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164" fontId="5" fillId="0" borderId="0" xfId="0" applyNumberFormat="1" applyFont="1"/>
    <xf numFmtId="164" fontId="4" fillId="0" borderId="0" xfId="0" applyNumberFormat="1" applyFont="1"/>
    <xf numFmtId="164" fontId="5" fillId="0" borderId="0" xfId="0" applyNumberFormat="1" applyFont="1" applyAlignment="1">
      <alignment horizontal="right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165" fontId="4" fillId="0" borderId="0" xfId="0" applyNumberFormat="1" applyFont="1" applyAlignment="1">
      <alignment horizontal="right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0" fontId="3" fillId="0" borderId="0" xfId="0" applyFont="1" applyAlignment="1">
      <alignment horizontal="left"/>
    </xf>
    <xf numFmtId="1" fontId="0" fillId="0" borderId="0" xfId="0" applyNumberForma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/>
    <xf numFmtId="0" fontId="3" fillId="0" borderId="0" xfId="0" applyFont="1"/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Font="1" applyFill="1" applyBorder="1"/>
    <xf numFmtId="2" fontId="4" fillId="0" borderId="0" xfId="0" applyNumberFormat="1" applyFont="1"/>
    <xf numFmtId="0" fontId="5" fillId="0" borderId="0" xfId="0" applyFont="1" applyAlignment="1">
      <alignment horizontal="center"/>
    </xf>
    <xf numFmtId="0" fontId="7" fillId="0" borderId="0" xfId="0" applyFont="1" applyAlignment="1"/>
    <xf numFmtId="0" fontId="7" fillId="0" borderId="0" xfId="0" applyFont="1" applyAlignment="1">
      <alignment horizontal="center"/>
    </xf>
    <xf numFmtId="164" fontId="4" fillId="0" borderId="0" xfId="0" applyNumberFormat="1" applyFont="1" applyAlignment="1">
      <alignment horizontal="right"/>
    </xf>
    <xf numFmtId="0" fontId="0" fillId="33" borderId="0" xfId="0" applyFill="1"/>
    <xf numFmtId="164" fontId="4" fillId="0" borderId="0" xfId="0" applyNumberFormat="1" applyFont="1" applyFill="1"/>
    <xf numFmtId="165" fontId="4" fillId="0" borderId="0" xfId="0" applyNumberFormat="1" applyFont="1" applyFill="1"/>
    <xf numFmtId="0" fontId="0" fillId="0" borderId="0" xfId="0" applyFill="1" applyAlignment="1">
      <alignment horizontal="center"/>
    </xf>
    <xf numFmtId="165" fontId="4" fillId="0" borderId="0" xfId="0" applyNumberFormat="1" applyFont="1" applyFill="1" applyAlignment="1">
      <alignment horizontal="right"/>
    </xf>
    <xf numFmtId="164" fontId="4" fillId="0" borderId="0" xfId="0" applyNumberFormat="1" applyFont="1" applyFill="1" applyAlignment="1">
      <alignment horizontal="right"/>
    </xf>
    <xf numFmtId="0" fontId="5" fillId="0" borderId="0" xfId="0" applyFont="1" applyAlignment="1">
      <alignment horizontal="center"/>
    </xf>
    <xf numFmtId="2" fontId="0" fillId="0" borderId="0" xfId="0" applyNumberFormat="1" applyFont="1"/>
  </cellXfs>
  <cellStyles count="51">
    <cellStyle name="20% - Accent1" xfId="19" builtinId="30" customBuiltin="1"/>
    <cellStyle name="20% - Accent2" xfId="22" builtinId="34" customBuiltin="1"/>
    <cellStyle name="20% - Accent3" xfId="25" builtinId="38" customBuiltin="1"/>
    <cellStyle name="20% - Accent4" xfId="28" builtinId="42" customBuiltin="1"/>
    <cellStyle name="20% - Accent5" xfId="31" builtinId="46" customBuiltin="1"/>
    <cellStyle name="20% - Accent6" xfId="34" builtinId="50" customBuiltin="1"/>
    <cellStyle name="40% - Accent1" xfId="20" builtinId="31" customBuiltin="1"/>
    <cellStyle name="40% - Accent2" xfId="23" builtinId="35" customBuiltin="1"/>
    <cellStyle name="40% - Accent3" xfId="26" builtinId="39" customBuiltin="1"/>
    <cellStyle name="40% - Accent4" xfId="29" builtinId="43" customBuiltin="1"/>
    <cellStyle name="40% - Accent5" xfId="32" builtinId="47" customBuiltin="1"/>
    <cellStyle name="40% - Accent6" xfId="35" builtinId="51" customBuiltin="1"/>
    <cellStyle name="60% - Accent1" xfId="45" builtinId="32" customBuiltin="1"/>
    <cellStyle name="60% - Accent1 2" xfId="38" xr:uid="{00000000-0005-0000-0000-00000D000000}"/>
    <cellStyle name="60% - Accent2" xfId="46" builtinId="36" customBuiltin="1"/>
    <cellStyle name="60% - Accent2 2" xfId="39" xr:uid="{00000000-0005-0000-0000-00000F000000}"/>
    <cellStyle name="60% - Accent3" xfId="47" builtinId="40" customBuiltin="1"/>
    <cellStyle name="60% - Accent3 2" xfId="40" xr:uid="{00000000-0005-0000-0000-000011000000}"/>
    <cellStyle name="60% - Accent4" xfId="48" builtinId="44" customBuiltin="1"/>
    <cellStyle name="60% - Accent4 2" xfId="41" xr:uid="{00000000-0005-0000-0000-000013000000}"/>
    <cellStyle name="60% - Accent5" xfId="49" builtinId="48" customBuiltin="1"/>
    <cellStyle name="60% - Accent5 2" xfId="42" xr:uid="{00000000-0005-0000-0000-000015000000}"/>
    <cellStyle name="60% - Accent6" xfId="50" builtinId="52" customBuiltin="1"/>
    <cellStyle name="60% - Accent6 2" xfId="43" xr:uid="{00000000-0005-0000-0000-000017000000}"/>
    <cellStyle name="Accent1" xfId="18" builtinId="29" customBuiltin="1"/>
    <cellStyle name="Accent2" xfId="21" builtinId="33" customBuiltin="1"/>
    <cellStyle name="Accent3" xfId="24" builtinId="37" customBuiltin="1"/>
    <cellStyle name="Accent4" xfId="27" builtinId="41" customBuiltin="1"/>
    <cellStyle name="Accent5" xfId="30" builtinId="45" customBuiltin="1"/>
    <cellStyle name="Accent6" xfId="33" builtinId="49" customBuiltin="1"/>
    <cellStyle name="Bad" xfId="8" builtinId="27" customBuiltin="1"/>
    <cellStyle name="Calculation" xfId="11" builtinId="22" customBuiltin="1"/>
    <cellStyle name="Check Cell" xfId="13" builtinId="23" customBuiltin="1"/>
    <cellStyle name="Currency" xfId="1" builtinId="4"/>
    <cellStyle name="Explanatory Text" xfId="16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yperlink" xfId="2" builtinId="8"/>
    <cellStyle name="Input" xfId="9" builtinId="20" customBuiltin="1"/>
    <cellStyle name="Linked Cell" xfId="12" builtinId="24" customBuiltin="1"/>
    <cellStyle name="Neutral" xfId="44" builtinId="28" customBuiltin="1"/>
    <cellStyle name="Neutral 2" xfId="37" xr:uid="{00000000-0005-0000-0000-00002C000000}"/>
    <cellStyle name="Normal" xfId="0" builtinId="0"/>
    <cellStyle name="Note" xfId="15" builtinId="10" customBuiltin="1"/>
    <cellStyle name="Output" xfId="10" builtinId="21" customBuiltin="1"/>
    <cellStyle name="Title 2" xfId="36" xr:uid="{00000000-0005-0000-0000-000030000000}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Z116"/>
  <sheetViews>
    <sheetView topLeftCell="A55" zoomScaleNormal="100" workbookViewId="0">
      <selection activeCell="B33" sqref="B33"/>
    </sheetView>
  </sheetViews>
  <sheetFormatPr defaultColWidth="9.140625" defaultRowHeight="13.9" customHeight="1" x14ac:dyDescent="0.25"/>
  <cols>
    <col min="1" max="1" width="24.42578125" style="1" customWidth="1"/>
    <col min="2" max="2" width="27" style="2" customWidth="1"/>
    <col min="3" max="3" width="7.140625" style="1" customWidth="1"/>
    <col min="4" max="4" width="4.28515625" style="1" customWidth="1"/>
    <col min="5" max="5" width="4.85546875" style="1" customWidth="1"/>
    <col min="6" max="6" width="6.5703125" style="1" customWidth="1"/>
    <col min="7" max="8" width="4.28515625" style="1" customWidth="1"/>
    <col min="9" max="9" width="6.140625" style="1" customWidth="1"/>
    <col min="10" max="10" width="4.5703125" style="1" customWidth="1"/>
    <col min="11" max="11" width="4.140625" style="1" customWidth="1"/>
    <col min="12" max="13" width="6.28515625" style="1" customWidth="1"/>
    <col min="14" max="14" width="7.85546875" style="1" customWidth="1"/>
    <col min="15" max="15" width="4.140625" style="1" customWidth="1"/>
    <col min="16" max="16" width="4.42578125" style="1" customWidth="1"/>
    <col min="17" max="17" width="4.85546875" style="1" customWidth="1"/>
    <col min="18" max="18" width="6.5703125" style="1" customWidth="1"/>
    <col min="19" max="20" width="4.28515625" style="1" customWidth="1"/>
    <col min="21" max="21" width="6.140625" style="1" customWidth="1"/>
    <col min="22" max="22" width="4.5703125" style="1" customWidth="1"/>
    <col min="23" max="23" width="4.140625" style="1" customWidth="1"/>
    <col min="24" max="25" width="6.28515625" style="1" customWidth="1"/>
    <col min="26" max="26" width="7.85546875" style="1" customWidth="1"/>
    <col min="27" max="28" width="4.28515625" style="1" customWidth="1"/>
    <col min="29" max="29" width="4.85546875" style="1" customWidth="1"/>
    <col min="30" max="30" width="6.5703125" style="1" customWidth="1"/>
    <col min="31" max="32" width="4.28515625" style="1" customWidth="1"/>
    <col min="33" max="33" width="6.140625" style="1" customWidth="1"/>
    <col min="34" max="34" width="4.5703125" style="1" customWidth="1"/>
    <col min="35" max="35" width="4.140625" style="1" customWidth="1"/>
    <col min="36" max="37" width="6.28515625" style="1" customWidth="1"/>
    <col min="38" max="38" width="7.85546875" style="1" customWidth="1"/>
    <col min="39" max="39" width="4.5703125" style="1" customWidth="1"/>
    <col min="40" max="40" width="4.28515625" style="1" customWidth="1"/>
    <col min="41" max="41" width="4.85546875" style="1" customWidth="1"/>
    <col min="42" max="42" width="6.5703125" style="1" customWidth="1"/>
    <col min="43" max="44" width="4.28515625" style="1" customWidth="1"/>
    <col min="45" max="45" width="6.140625" style="1" customWidth="1"/>
    <col min="46" max="46" width="4.5703125" style="1" customWidth="1"/>
    <col min="47" max="47" width="4.140625" style="1" customWidth="1"/>
    <col min="48" max="49" width="6.28515625" style="1" customWidth="1"/>
    <col min="50" max="51" width="7.85546875" style="1" customWidth="1"/>
    <col min="52" max="62" width="5.7109375" style="1" customWidth="1"/>
    <col min="63" max="63" width="7.85546875" style="1" customWidth="1"/>
    <col min="64" max="64" width="5.7109375" style="1" customWidth="1"/>
    <col min="65" max="65" width="9.140625" style="1" customWidth="1"/>
    <col min="66" max="66" width="12.5703125" style="1" customWidth="1"/>
    <col min="67" max="76" width="9.140625" style="1" customWidth="1"/>
    <col min="77" max="246" width="9.140625" style="1"/>
    <col min="247" max="247" width="8.28515625" style="1" customWidth="1"/>
    <col min="248" max="248" width="17.85546875" style="1" customWidth="1"/>
    <col min="249" max="249" width="7.140625" style="1" customWidth="1"/>
    <col min="250" max="250" width="4.28515625" style="1" customWidth="1"/>
    <col min="251" max="251" width="4.85546875" style="1" customWidth="1"/>
    <col min="252" max="252" width="6.5703125" style="1" customWidth="1"/>
    <col min="253" max="253" width="5.28515625" style="1" customWidth="1"/>
    <col min="254" max="254" width="4.28515625" style="1" customWidth="1"/>
    <col min="255" max="255" width="6.140625" style="1" customWidth="1"/>
    <col min="256" max="256" width="4.5703125" style="1" customWidth="1"/>
    <col min="257" max="257" width="4.140625" style="1" customWidth="1"/>
    <col min="258" max="259" width="6.28515625" style="1" customWidth="1"/>
    <col min="260" max="260" width="7.85546875" style="1" customWidth="1"/>
    <col min="261" max="502" width="9.140625" style="1"/>
    <col min="503" max="503" width="8.28515625" style="1" customWidth="1"/>
    <col min="504" max="504" width="17.85546875" style="1" customWidth="1"/>
    <col min="505" max="505" width="7.140625" style="1" customWidth="1"/>
    <col min="506" max="506" width="4.28515625" style="1" customWidth="1"/>
    <col min="507" max="507" width="4.85546875" style="1" customWidth="1"/>
    <col min="508" max="508" width="6.5703125" style="1" customWidth="1"/>
    <col min="509" max="509" width="5.28515625" style="1" customWidth="1"/>
    <col min="510" max="510" width="4.28515625" style="1" customWidth="1"/>
    <col min="511" max="511" width="6.140625" style="1" customWidth="1"/>
    <col min="512" max="512" width="4.5703125" style="1" customWidth="1"/>
    <col min="513" max="513" width="4.140625" style="1" customWidth="1"/>
    <col min="514" max="515" width="6.28515625" style="1" customWidth="1"/>
    <col min="516" max="516" width="7.85546875" style="1" customWidth="1"/>
    <col min="517" max="758" width="9.140625" style="1"/>
    <col min="759" max="759" width="8.28515625" style="1" customWidth="1"/>
    <col min="760" max="760" width="17.85546875" style="1" customWidth="1"/>
    <col min="761" max="761" width="7.140625" style="1" customWidth="1"/>
    <col min="762" max="762" width="4.28515625" style="1" customWidth="1"/>
    <col min="763" max="763" width="4.85546875" style="1" customWidth="1"/>
    <col min="764" max="764" width="6.5703125" style="1" customWidth="1"/>
    <col min="765" max="765" width="5.28515625" style="1" customWidth="1"/>
    <col min="766" max="766" width="4.28515625" style="1" customWidth="1"/>
    <col min="767" max="767" width="6.140625" style="1" customWidth="1"/>
    <col min="768" max="768" width="4.5703125" style="1" customWidth="1"/>
    <col min="769" max="769" width="4.140625" style="1" customWidth="1"/>
    <col min="770" max="771" width="6.28515625" style="1" customWidth="1"/>
    <col min="772" max="772" width="7.85546875" style="1" customWidth="1"/>
    <col min="773" max="1014" width="9.140625" style="1"/>
    <col min="1015" max="1015" width="8.28515625" style="1" customWidth="1"/>
    <col min="1016" max="1016" width="17.85546875" style="1" customWidth="1"/>
    <col min="1017" max="1017" width="7.140625" style="1" customWidth="1"/>
    <col min="1018" max="1018" width="4.28515625" style="1" customWidth="1"/>
    <col min="1019" max="1019" width="4.85546875" style="1" customWidth="1"/>
    <col min="1020" max="1020" width="6.5703125" style="1" customWidth="1"/>
    <col min="1021" max="1021" width="5.28515625" style="1" customWidth="1"/>
    <col min="1022" max="1022" width="4.28515625" style="1" customWidth="1"/>
    <col min="1023" max="1023" width="6.140625" style="1" customWidth="1"/>
    <col min="1024" max="1024" width="4.5703125" style="1" customWidth="1"/>
    <col min="1025" max="1025" width="4.140625" style="1" customWidth="1"/>
    <col min="1026" max="1027" width="6.28515625" style="1" customWidth="1"/>
    <col min="1028" max="1028" width="7.85546875" style="1" customWidth="1"/>
    <col min="1029" max="1270" width="9.140625" style="1"/>
    <col min="1271" max="1271" width="8.28515625" style="1" customWidth="1"/>
    <col min="1272" max="1272" width="17.85546875" style="1" customWidth="1"/>
    <col min="1273" max="1273" width="7.140625" style="1" customWidth="1"/>
    <col min="1274" max="1274" width="4.28515625" style="1" customWidth="1"/>
    <col min="1275" max="1275" width="4.85546875" style="1" customWidth="1"/>
    <col min="1276" max="1276" width="6.5703125" style="1" customWidth="1"/>
    <col min="1277" max="1277" width="5.28515625" style="1" customWidth="1"/>
    <col min="1278" max="1278" width="4.28515625" style="1" customWidth="1"/>
    <col min="1279" max="1279" width="6.140625" style="1" customWidth="1"/>
    <col min="1280" max="1280" width="4.5703125" style="1" customWidth="1"/>
    <col min="1281" max="1281" width="4.140625" style="1" customWidth="1"/>
    <col min="1282" max="1283" width="6.28515625" style="1" customWidth="1"/>
    <col min="1284" max="1284" width="7.85546875" style="1" customWidth="1"/>
    <col min="1285" max="1526" width="9.140625" style="1"/>
    <col min="1527" max="1527" width="8.28515625" style="1" customWidth="1"/>
    <col min="1528" max="1528" width="17.85546875" style="1" customWidth="1"/>
    <col min="1529" max="1529" width="7.140625" style="1" customWidth="1"/>
    <col min="1530" max="1530" width="4.28515625" style="1" customWidth="1"/>
    <col min="1531" max="1531" width="4.85546875" style="1" customWidth="1"/>
    <col min="1532" max="1532" width="6.5703125" style="1" customWidth="1"/>
    <col min="1533" max="1533" width="5.28515625" style="1" customWidth="1"/>
    <col min="1534" max="1534" width="4.28515625" style="1" customWidth="1"/>
    <col min="1535" max="1535" width="6.140625" style="1" customWidth="1"/>
    <col min="1536" max="1536" width="4.5703125" style="1" customWidth="1"/>
    <col min="1537" max="1537" width="4.140625" style="1" customWidth="1"/>
    <col min="1538" max="1539" width="6.28515625" style="1" customWidth="1"/>
    <col min="1540" max="1540" width="7.85546875" style="1" customWidth="1"/>
    <col min="1541" max="1782" width="9.140625" style="1"/>
    <col min="1783" max="1783" width="8.28515625" style="1" customWidth="1"/>
    <col min="1784" max="1784" width="17.85546875" style="1" customWidth="1"/>
    <col min="1785" max="1785" width="7.140625" style="1" customWidth="1"/>
    <col min="1786" max="1786" width="4.28515625" style="1" customWidth="1"/>
    <col min="1787" max="1787" width="4.85546875" style="1" customWidth="1"/>
    <col min="1788" max="1788" width="6.5703125" style="1" customWidth="1"/>
    <col min="1789" max="1789" width="5.28515625" style="1" customWidth="1"/>
    <col min="1790" max="1790" width="4.28515625" style="1" customWidth="1"/>
    <col min="1791" max="1791" width="6.140625" style="1" customWidth="1"/>
    <col min="1792" max="1792" width="4.5703125" style="1" customWidth="1"/>
    <col min="1793" max="1793" width="4.140625" style="1" customWidth="1"/>
    <col min="1794" max="1795" width="6.28515625" style="1" customWidth="1"/>
    <col min="1796" max="1796" width="7.85546875" style="1" customWidth="1"/>
    <col min="1797" max="2038" width="9.140625" style="1"/>
    <col min="2039" max="2039" width="8.28515625" style="1" customWidth="1"/>
    <col min="2040" max="2040" width="17.85546875" style="1" customWidth="1"/>
    <col min="2041" max="2041" width="7.140625" style="1" customWidth="1"/>
    <col min="2042" max="2042" width="4.28515625" style="1" customWidth="1"/>
    <col min="2043" max="2043" width="4.85546875" style="1" customWidth="1"/>
    <col min="2044" max="2044" width="6.5703125" style="1" customWidth="1"/>
    <col min="2045" max="2045" width="5.28515625" style="1" customWidth="1"/>
    <col min="2046" max="2046" width="4.28515625" style="1" customWidth="1"/>
    <col min="2047" max="2047" width="6.140625" style="1" customWidth="1"/>
    <col min="2048" max="2048" width="4.5703125" style="1" customWidth="1"/>
    <col min="2049" max="2049" width="4.140625" style="1" customWidth="1"/>
    <col min="2050" max="2051" width="6.28515625" style="1" customWidth="1"/>
    <col min="2052" max="2052" width="7.85546875" style="1" customWidth="1"/>
    <col min="2053" max="2294" width="9.140625" style="1"/>
    <col min="2295" max="2295" width="8.28515625" style="1" customWidth="1"/>
    <col min="2296" max="2296" width="17.85546875" style="1" customWidth="1"/>
    <col min="2297" max="2297" width="7.140625" style="1" customWidth="1"/>
    <col min="2298" max="2298" width="4.28515625" style="1" customWidth="1"/>
    <col min="2299" max="2299" width="4.85546875" style="1" customWidth="1"/>
    <col min="2300" max="2300" width="6.5703125" style="1" customWidth="1"/>
    <col min="2301" max="2301" width="5.28515625" style="1" customWidth="1"/>
    <col min="2302" max="2302" width="4.28515625" style="1" customWidth="1"/>
    <col min="2303" max="2303" width="6.140625" style="1" customWidth="1"/>
    <col min="2304" max="2304" width="4.5703125" style="1" customWidth="1"/>
    <col min="2305" max="2305" width="4.140625" style="1" customWidth="1"/>
    <col min="2306" max="2307" width="6.28515625" style="1" customWidth="1"/>
    <col min="2308" max="2308" width="7.85546875" style="1" customWidth="1"/>
    <col min="2309" max="2550" width="9.140625" style="1"/>
    <col min="2551" max="2551" width="8.28515625" style="1" customWidth="1"/>
    <col min="2552" max="2552" width="17.85546875" style="1" customWidth="1"/>
    <col min="2553" max="2553" width="7.140625" style="1" customWidth="1"/>
    <col min="2554" max="2554" width="4.28515625" style="1" customWidth="1"/>
    <col min="2555" max="2555" width="4.85546875" style="1" customWidth="1"/>
    <col min="2556" max="2556" width="6.5703125" style="1" customWidth="1"/>
    <col min="2557" max="2557" width="5.28515625" style="1" customWidth="1"/>
    <col min="2558" max="2558" width="4.28515625" style="1" customWidth="1"/>
    <col min="2559" max="2559" width="6.140625" style="1" customWidth="1"/>
    <col min="2560" max="2560" width="4.5703125" style="1" customWidth="1"/>
    <col min="2561" max="2561" width="4.140625" style="1" customWidth="1"/>
    <col min="2562" max="2563" width="6.28515625" style="1" customWidth="1"/>
    <col min="2564" max="2564" width="7.85546875" style="1" customWidth="1"/>
    <col min="2565" max="2806" width="9.140625" style="1"/>
    <col min="2807" max="2807" width="8.28515625" style="1" customWidth="1"/>
    <col min="2808" max="2808" width="17.85546875" style="1" customWidth="1"/>
    <col min="2809" max="2809" width="7.140625" style="1" customWidth="1"/>
    <col min="2810" max="2810" width="4.28515625" style="1" customWidth="1"/>
    <col min="2811" max="2811" width="4.85546875" style="1" customWidth="1"/>
    <col min="2812" max="2812" width="6.5703125" style="1" customWidth="1"/>
    <col min="2813" max="2813" width="5.28515625" style="1" customWidth="1"/>
    <col min="2814" max="2814" width="4.28515625" style="1" customWidth="1"/>
    <col min="2815" max="2815" width="6.140625" style="1" customWidth="1"/>
    <col min="2816" max="2816" width="4.5703125" style="1" customWidth="1"/>
    <col min="2817" max="2817" width="4.140625" style="1" customWidth="1"/>
    <col min="2818" max="2819" width="6.28515625" style="1" customWidth="1"/>
    <col min="2820" max="2820" width="7.85546875" style="1" customWidth="1"/>
    <col min="2821" max="3062" width="9.140625" style="1"/>
    <col min="3063" max="3063" width="8.28515625" style="1" customWidth="1"/>
    <col min="3064" max="3064" width="17.85546875" style="1" customWidth="1"/>
    <col min="3065" max="3065" width="7.140625" style="1" customWidth="1"/>
    <col min="3066" max="3066" width="4.28515625" style="1" customWidth="1"/>
    <col min="3067" max="3067" width="4.85546875" style="1" customWidth="1"/>
    <col min="3068" max="3068" width="6.5703125" style="1" customWidth="1"/>
    <col min="3069" max="3069" width="5.28515625" style="1" customWidth="1"/>
    <col min="3070" max="3070" width="4.28515625" style="1" customWidth="1"/>
    <col min="3071" max="3071" width="6.140625" style="1" customWidth="1"/>
    <col min="3072" max="3072" width="4.5703125" style="1" customWidth="1"/>
    <col min="3073" max="3073" width="4.140625" style="1" customWidth="1"/>
    <col min="3074" max="3075" width="6.28515625" style="1" customWidth="1"/>
    <col min="3076" max="3076" width="7.85546875" style="1" customWidth="1"/>
    <col min="3077" max="3318" width="9.140625" style="1"/>
    <col min="3319" max="3319" width="8.28515625" style="1" customWidth="1"/>
    <col min="3320" max="3320" width="17.85546875" style="1" customWidth="1"/>
    <col min="3321" max="3321" width="7.140625" style="1" customWidth="1"/>
    <col min="3322" max="3322" width="4.28515625" style="1" customWidth="1"/>
    <col min="3323" max="3323" width="4.85546875" style="1" customWidth="1"/>
    <col min="3324" max="3324" width="6.5703125" style="1" customWidth="1"/>
    <col min="3325" max="3325" width="5.28515625" style="1" customWidth="1"/>
    <col min="3326" max="3326" width="4.28515625" style="1" customWidth="1"/>
    <col min="3327" max="3327" width="6.140625" style="1" customWidth="1"/>
    <col min="3328" max="3328" width="4.5703125" style="1" customWidth="1"/>
    <col min="3329" max="3329" width="4.140625" style="1" customWidth="1"/>
    <col min="3330" max="3331" width="6.28515625" style="1" customWidth="1"/>
    <col min="3332" max="3332" width="7.85546875" style="1" customWidth="1"/>
    <col min="3333" max="3574" width="9.140625" style="1"/>
    <col min="3575" max="3575" width="8.28515625" style="1" customWidth="1"/>
    <col min="3576" max="3576" width="17.85546875" style="1" customWidth="1"/>
    <col min="3577" max="3577" width="7.140625" style="1" customWidth="1"/>
    <col min="3578" max="3578" width="4.28515625" style="1" customWidth="1"/>
    <col min="3579" max="3579" width="4.85546875" style="1" customWidth="1"/>
    <col min="3580" max="3580" width="6.5703125" style="1" customWidth="1"/>
    <col min="3581" max="3581" width="5.28515625" style="1" customWidth="1"/>
    <col min="3582" max="3582" width="4.28515625" style="1" customWidth="1"/>
    <col min="3583" max="3583" width="6.140625" style="1" customWidth="1"/>
    <col min="3584" max="3584" width="4.5703125" style="1" customWidth="1"/>
    <col min="3585" max="3585" width="4.140625" style="1" customWidth="1"/>
    <col min="3586" max="3587" width="6.28515625" style="1" customWidth="1"/>
    <col min="3588" max="3588" width="7.85546875" style="1" customWidth="1"/>
    <col min="3589" max="3830" width="9.140625" style="1"/>
    <col min="3831" max="3831" width="8.28515625" style="1" customWidth="1"/>
    <col min="3832" max="3832" width="17.85546875" style="1" customWidth="1"/>
    <col min="3833" max="3833" width="7.140625" style="1" customWidth="1"/>
    <col min="3834" max="3834" width="4.28515625" style="1" customWidth="1"/>
    <col min="3835" max="3835" width="4.85546875" style="1" customWidth="1"/>
    <col min="3836" max="3836" width="6.5703125" style="1" customWidth="1"/>
    <col min="3837" max="3837" width="5.28515625" style="1" customWidth="1"/>
    <col min="3838" max="3838" width="4.28515625" style="1" customWidth="1"/>
    <col min="3839" max="3839" width="6.140625" style="1" customWidth="1"/>
    <col min="3840" max="3840" width="4.5703125" style="1" customWidth="1"/>
    <col min="3841" max="3841" width="4.140625" style="1" customWidth="1"/>
    <col min="3842" max="3843" width="6.28515625" style="1" customWidth="1"/>
    <col min="3844" max="3844" width="7.85546875" style="1" customWidth="1"/>
    <col min="3845" max="4086" width="9.140625" style="1"/>
    <col min="4087" max="4087" width="8.28515625" style="1" customWidth="1"/>
    <col min="4088" max="4088" width="17.85546875" style="1" customWidth="1"/>
    <col min="4089" max="4089" width="7.140625" style="1" customWidth="1"/>
    <col min="4090" max="4090" width="4.28515625" style="1" customWidth="1"/>
    <col min="4091" max="4091" width="4.85546875" style="1" customWidth="1"/>
    <col min="4092" max="4092" width="6.5703125" style="1" customWidth="1"/>
    <col min="4093" max="4093" width="5.28515625" style="1" customWidth="1"/>
    <col min="4094" max="4094" width="4.28515625" style="1" customWidth="1"/>
    <col min="4095" max="4095" width="6.140625" style="1" customWidth="1"/>
    <col min="4096" max="4096" width="4.5703125" style="1" customWidth="1"/>
    <col min="4097" max="4097" width="4.140625" style="1" customWidth="1"/>
    <col min="4098" max="4099" width="6.28515625" style="1" customWidth="1"/>
    <col min="4100" max="4100" width="7.85546875" style="1" customWidth="1"/>
    <col min="4101" max="4342" width="9.140625" style="1"/>
    <col min="4343" max="4343" width="8.28515625" style="1" customWidth="1"/>
    <col min="4344" max="4344" width="17.85546875" style="1" customWidth="1"/>
    <col min="4345" max="4345" width="7.140625" style="1" customWidth="1"/>
    <col min="4346" max="4346" width="4.28515625" style="1" customWidth="1"/>
    <col min="4347" max="4347" width="4.85546875" style="1" customWidth="1"/>
    <col min="4348" max="4348" width="6.5703125" style="1" customWidth="1"/>
    <col min="4349" max="4349" width="5.28515625" style="1" customWidth="1"/>
    <col min="4350" max="4350" width="4.28515625" style="1" customWidth="1"/>
    <col min="4351" max="4351" width="6.140625" style="1" customWidth="1"/>
    <col min="4352" max="4352" width="4.5703125" style="1" customWidth="1"/>
    <col min="4353" max="4353" width="4.140625" style="1" customWidth="1"/>
    <col min="4354" max="4355" width="6.28515625" style="1" customWidth="1"/>
    <col min="4356" max="4356" width="7.85546875" style="1" customWidth="1"/>
    <col min="4357" max="4598" width="9.140625" style="1"/>
    <col min="4599" max="4599" width="8.28515625" style="1" customWidth="1"/>
    <col min="4600" max="4600" width="17.85546875" style="1" customWidth="1"/>
    <col min="4601" max="4601" width="7.140625" style="1" customWidth="1"/>
    <col min="4602" max="4602" width="4.28515625" style="1" customWidth="1"/>
    <col min="4603" max="4603" width="4.85546875" style="1" customWidth="1"/>
    <col min="4604" max="4604" width="6.5703125" style="1" customWidth="1"/>
    <col min="4605" max="4605" width="5.28515625" style="1" customWidth="1"/>
    <col min="4606" max="4606" width="4.28515625" style="1" customWidth="1"/>
    <col min="4607" max="4607" width="6.140625" style="1" customWidth="1"/>
    <col min="4608" max="4608" width="4.5703125" style="1" customWidth="1"/>
    <col min="4609" max="4609" width="4.140625" style="1" customWidth="1"/>
    <col min="4610" max="4611" width="6.28515625" style="1" customWidth="1"/>
    <col min="4612" max="4612" width="7.85546875" style="1" customWidth="1"/>
    <col min="4613" max="4854" width="9.140625" style="1"/>
    <col min="4855" max="4855" width="8.28515625" style="1" customWidth="1"/>
    <col min="4856" max="4856" width="17.85546875" style="1" customWidth="1"/>
    <col min="4857" max="4857" width="7.140625" style="1" customWidth="1"/>
    <col min="4858" max="4858" width="4.28515625" style="1" customWidth="1"/>
    <col min="4859" max="4859" width="4.85546875" style="1" customWidth="1"/>
    <col min="4860" max="4860" width="6.5703125" style="1" customWidth="1"/>
    <col min="4861" max="4861" width="5.28515625" style="1" customWidth="1"/>
    <col min="4862" max="4862" width="4.28515625" style="1" customWidth="1"/>
    <col min="4863" max="4863" width="6.140625" style="1" customWidth="1"/>
    <col min="4864" max="4864" width="4.5703125" style="1" customWidth="1"/>
    <col min="4865" max="4865" width="4.140625" style="1" customWidth="1"/>
    <col min="4866" max="4867" width="6.28515625" style="1" customWidth="1"/>
    <col min="4868" max="4868" width="7.85546875" style="1" customWidth="1"/>
    <col min="4869" max="5110" width="9.140625" style="1"/>
    <col min="5111" max="5111" width="8.28515625" style="1" customWidth="1"/>
    <col min="5112" max="5112" width="17.85546875" style="1" customWidth="1"/>
    <col min="5113" max="5113" width="7.140625" style="1" customWidth="1"/>
    <col min="5114" max="5114" width="4.28515625" style="1" customWidth="1"/>
    <col min="5115" max="5115" width="4.85546875" style="1" customWidth="1"/>
    <col min="5116" max="5116" width="6.5703125" style="1" customWidth="1"/>
    <col min="5117" max="5117" width="5.28515625" style="1" customWidth="1"/>
    <col min="5118" max="5118" width="4.28515625" style="1" customWidth="1"/>
    <col min="5119" max="5119" width="6.140625" style="1" customWidth="1"/>
    <col min="5120" max="5120" width="4.5703125" style="1" customWidth="1"/>
    <col min="5121" max="5121" width="4.140625" style="1" customWidth="1"/>
    <col min="5122" max="5123" width="6.28515625" style="1" customWidth="1"/>
    <col min="5124" max="5124" width="7.85546875" style="1" customWidth="1"/>
    <col min="5125" max="5366" width="9.140625" style="1"/>
    <col min="5367" max="5367" width="8.28515625" style="1" customWidth="1"/>
    <col min="5368" max="5368" width="17.85546875" style="1" customWidth="1"/>
    <col min="5369" max="5369" width="7.140625" style="1" customWidth="1"/>
    <col min="5370" max="5370" width="4.28515625" style="1" customWidth="1"/>
    <col min="5371" max="5371" width="4.85546875" style="1" customWidth="1"/>
    <col min="5372" max="5372" width="6.5703125" style="1" customWidth="1"/>
    <col min="5373" max="5373" width="5.28515625" style="1" customWidth="1"/>
    <col min="5374" max="5374" width="4.28515625" style="1" customWidth="1"/>
    <col min="5375" max="5375" width="6.140625" style="1" customWidth="1"/>
    <col min="5376" max="5376" width="4.5703125" style="1" customWidth="1"/>
    <col min="5377" max="5377" width="4.140625" style="1" customWidth="1"/>
    <col min="5378" max="5379" width="6.28515625" style="1" customWidth="1"/>
    <col min="5380" max="5380" width="7.85546875" style="1" customWidth="1"/>
    <col min="5381" max="5622" width="9.140625" style="1"/>
    <col min="5623" max="5623" width="8.28515625" style="1" customWidth="1"/>
    <col min="5624" max="5624" width="17.85546875" style="1" customWidth="1"/>
    <col min="5625" max="5625" width="7.140625" style="1" customWidth="1"/>
    <col min="5626" max="5626" width="4.28515625" style="1" customWidth="1"/>
    <col min="5627" max="5627" width="4.85546875" style="1" customWidth="1"/>
    <col min="5628" max="5628" width="6.5703125" style="1" customWidth="1"/>
    <col min="5629" max="5629" width="5.28515625" style="1" customWidth="1"/>
    <col min="5630" max="5630" width="4.28515625" style="1" customWidth="1"/>
    <col min="5631" max="5631" width="6.140625" style="1" customWidth="1"/>
    <col min="5632" max="5632" width="4.5703125" style="1" customWidth="1"/>
    <col min="5633" max="5633" width="4.140625" style="1" customWidth="1"/>
    <col min="5634" max="5635" width="6.28515625" style="1" customWidth="1"/>
    <col min="5636" max="5636" width="7.85546875" style="1" customWidth="1"/>
    <col min="5637" max="5878" width="9.140625" style="1"/>
    <col min="5879" max="5879" width="8.28515625" style="1" customWidth="1"/>
    <col min="5880" max="5880" width="17.85546875" style="1" customWidth="1"/>
    <col min="5881" max="5881" width="7.140625" style="1" customWidth="1"/>
    <col min="5882" max="5882" width="4.28515625" style="1" customWidth="1"/>
    <col min="5883" max="5883" width="4.85546875" style="1" customWidth="1"/>
    <col min="5884" max="5884" width="6.5703125" style="1" customWidth="1"/>
    <col min="5885" max="5885" width="5.28515625" style="1" customWidth="1"/>
    <col min="5886" max="5886" width="4.28515625" style="1" customWidth="1"/>
    <col min="5887" max="5887" width="6.140625" style="1" customWidth="1"/>
    <col min="5888" max="5888" width="4.5703125" style="1" customWidth="1"/>
    <col min="5889" max="5889" width="4.140625" style="1" customWidth="1"/>
    <col min="5890" max="5891" width="6.28515625" style="1" customWidth="1"/>
    <col min="5892" max="5892" width="7.85546875" style="1" customWidth="1"/>
    <col min="5893" max="6134" width="9.140625" style="1"/>
    <col min="6135" max="6135" width="8.28515625" style="1" customWidth="1"/>
    <col min="6136" max="6136" width="17.85546875" style="1" customWidth="1"/>
    <col min="6137" max="6137" width="7.140625" style="1" customWidth="1"/>
    <col min="6138" max="6138" width="4.28515625" style="1" customWidth="1"/>
    <col min="6139" max="6139" width="4.85546875" style="1" customWidth="1"/>
    <col min="6140" max="6140" width="6.5703125" style="1" customWidth="1"/>
    <col min="6141" max="6141" width="5.28515625" style="1" customWidth="1"/>
    <col min="6142" max="6142" width="4.28515625" style="1" customWidth="1"/>
    <col min="6143" max="6143" width="6.140625" style="1" customWidth="1"/>
    <col min="6144" max="6144" width="4.5703125" style="1" customWidth="1"/>
    <col min="6145" max="6145" width="4.140625" style="1" customWidth="1"/>
    <col min="6146" max="6147" width="6.28515625" style="1" customWidth="1"/>
    <col min="6148" max="6148" width="7.85546875" style="1" customWidth="1"/>
    <col min="6149" max="6390" width="9.140625" style="1"/>
    <col min="6391" max="6391" width="8.28515625" style="1" customWidth="1"/>
    <col min="6392" max="6392" width="17.85546875" style="1" customWidth="1"/>
    <col min="6393" max="6393" width="7.140625" style="1" customWidth="1"/>
    <col min="6394" max="6394" width="4.28515625" style="1" customWidth="1"/>
    <col min="6395" max="6395" width="4.85546875" style="1" customWidth="1"/>
    <col min="6396" max="6396" width="6.5703125" style="1" customWidth="1"/>
    <col min="6397" max="6397" width="5.28515625" style="1" customWidth="1"/>
    <col min="6398" max="6398" width="4.28515625" style="1" customWidth="1"/>
    <col min="6399" max="6399" width="6.140625" style="1" customWidth="1"/>
    <col min="6400" max="6400" width="4.5703125" style="1" customWidth="1"/>
    <col min="6401" max="6401" width="4.140625" style="1" customWidth="1"/>
    <col min="6402" max="6403" width="6.28515625" style="1" customWidth="1"/>
    <col min="6404" max="6404" width="7.85546875" style="1" customWidth="1"/>
    <col min="6405" max="6646" width="9.140625" style="1"/>
    <col min="6647" max="6647" width="8.28515625" style="1" customWidth="1"/>
    <col min="6648" max="6648" width="17.85546875" style="1" customWidth="1"/>
    <col min="6649" max="6649" width="7.140625" style="1" customWidth="1"/>
    <col min="6650" max="6650" width="4.28515625" style="1" customWidth="1"/>
    <col min="6651" max="6651" width="4.85546875" style="1" customWidth="1"/>
    <col min="6652" max="6652" width="6.5703125" style="1" customWidth="1"/>
    <col min="6653" max="6653" width="5.28515625" style="1" customWidth="1"/>
    <col min="6654" max="6654" width="4.28515625" style="1" customWidth="1"/>
    <col min="6655" max="6655" width="6.140625" style="1" customWidth="1"/>
    <col min="6656" max="6656" width="4.5703125" style="1" customWidth="1"/>
    <col min="6657" max="6657" width="4.140625" style="1" customWidth="1"/>
    <col min="6658" max="6659" width="6.28515625" style="1" customWidth="1"/>
    <col min="6660" max="6660" width="7.85546875" style="1" customWidth="1"/>
    <col min="6661" max="6902" width="9.140625" style="1"/>
    <col min="6903" max="6903" width="8.28515625" style="1" customWidth="1"/>
    <col min="6904" max="6904" width="17.85546875" style="1" customWidth="1"/>
    <col min="6905" max="6905" width="7.140625" style="1" customWidth="1"/>
    <col min="6906" max="6906" width="4.28515625" style="1" customWidth="1"/>
    <col min="6907" max="6907" width="4.85546875" style="1" customWidth="1"/>
    <col min="6908" max="6908" width="6.5703125" style="1" customWidth="1"/>
    <col min="6909" max="6909" width="5.28515625" style="1" customWidth="1"/>
    <col min="6910" max="6910" width="4.28515625" style="1" customWidth="1"/>
    <col min="6911" max="6911" width="6.140625" style="1" customWidth="1"/>
    <col min="6912" max="6912" width="4.5703125" style="1" customWidth="1"/>
    <col min="6913" max="6913" width="4.140625" style="1" customWidth="1"/>
    <col min="6914" max="6915" width="6.28515625" style="1" customWidth="1"/>
    <col min="6916" max="6916" width="7.85546875" style="1" customWidth="1"/>
    <col min="6917" max="7158" width="9.140625" style="1"/>
    <col min="7159" max="7159" width="8.28515625" style="1" customWidth="1"/>
    <col min="7160" max="7160" width="17.85546875" style="1" customWidth="1"/>
    <col min="7161" max="7161" width="7.140625" style="1" customWidth="1"/>
    <col min="7162" max="7162" width="4.28515625" style="1" customWidth="1"/>
    <col min="7163" max="7163" width="4.85546875" style="1" customWidth="1"/>
    <col min="7164" max="7164" width="6.5703125" style="1" customWidth="1"/>
    <col min="7165" max="7165" width="5.28515625" style="1" customWidth="1"/>
    <col min="7166" max="7166" width="4.28515625" style="1" customWidth="1"/>
    <col min="7167" max="7167" width="6.140625" style="1" customWidth="1"/>
    <col min="7168" max="7168" width="4.5703125" style="1" customWidth="1"/>
    <col min="7169" max="7169" width="4.140625" style="1" customWidth="1"/>
    <col min="7170" max="7171" width="6.28515625" style="1" customWidth="1"/>
    <col min="7172" max="7172" width="7.85546875" style="1" customWidth="1"/>
    <col min="7173" max="7414" width="9.140625" style="1"/>
    <col min="7415" max="7415" width="8.28515625" style="1" customWidth="1"/>
    <col min="7416" max="7416" width="17.85546875" style="1" customWidth="1"/>
    <col min="7417" max="7417" width="7.140625" style="1" customWidth="1"/>
    <col min="7418" max="7418" width="4.28515625" style="1" customWidth="1"/>
    <col min="7419" max="7419" width="4.85546875" style="1" customWidth="1"/>
    <col min="7420" max="7420" width="6.5703125" style="1" customWidth="1"/>
    <col min="7421" max="7421" width="5.28515625" style="1" customWidth="1"/>
    <col min="7422" max="7422" width="4.28515625" style="1" customWidth="1"/>
    <col min="7423" max="7423" width="6.140625" style="1" customWidth="1"/>
    <col min="7424" max="7424" width="4.5703125" style="1" customWidth="1"/>
    <col min="7425" max="7425" width="4.140625" style="1" customWidth="1"/>
    <col min="7426" max="7427" width="6.28515625" style="1" customWidth="1"/>
    <col min="7428" max="7428" width="7.85546875" style="1" customWidth="1"/>
    <col min="7429" max="7670" width="9.140625" style="1"/>
    <col min="7671" max="7671" width="8.28515625" style="1" customWidth="1"/>
    <col min="7672" max="7672" width="17.85546875" style="1" customWidth="1"/>
    <col min="7673" max="7673" width="7.140625" style="1" customWidth="1"/>
    <col min="7674" max="7674" width="4.28515625" style="1" customWidth="1"/>
    <col min="7675" max="7675" width="4.85546875" style="1" customWidth="1"/>
    <col min="7676" max="7676" width="6.5703125" style="1" customWidth="1"/>
    <col min="7677" max="7677" width="5.28515625" style="1" customWidth="1"/>
    <col min="7678" max="7678" width="4.28515625" style="1" customWidth="1"/>
    <col min="7679" max="7679" width="6.140625" style="1" customWidth="1"/>
    <col min="7680" max="7680" width="4.5703125" style="1" customWidth="1"/>
    <col min="7681" max="7681" width="4.140625" style="1" customWidth="1"/>
    <col min="7682" max="7683" width="6.28515625" style="1" customWidth="1"/>
    <col min="7684" max="7684" width="7.85546875" style="1" customWidth="1"/>
    <col min="7685" max="7926" width="9.140625" style="1"/>
    <col min="7927" max="7927" width="8.28515625" style="1" customWidth="1"/>
    <col min="7928" max="7928" width="17.85546875" style="1" customWidth="1"/>
    <col min="7929" max="7929" width="7.140625" style="1" customWidth="1"/>
    <col min="7930" max="7930" width="4.28515625" style="1" customWidth="1"/>
    <col min="7931" max="7931" width="4.85546875" style="1" customWidth="1"/>
    <col min="7932" max="7932" width="6.5703125" style="1" customWidth="1"/>
    <col min="7933" max="7933" width="5.28515625" style="1" customWidth="1"/>
    <col min="7934" max="7934" width="4.28515625" style="1" customWidth="1"/>
    <col min="7935" max="7935" width="6.140625" style="1" customWidth="1"/>
    <col min="7936" max="7936" width="4.5703125" style="1" customWidth="1"/>
    <col min="7937" max="7937" width="4.140625" style="1" customWidth="1"/>
    <col min="7938" max="7939" width="6.28515625" style="1" customWidth="1"/>
    <col min="7940" max="7940" width="7.85546875" style="1" customWidth="1"/>
    <col min="7941" max="8182" width="9.140625" style="1"/>
    <col min="8183" max="8183" width="8.28515625" style="1" customWidth="1"/>
    <col min="8184" max="8184" width="17.85546875" style="1" customWidth="1"/>
    <col min="8185" max="8185" width="7.140625" style="1" customWidth="1"/>
    <col min="8186" max="8186" width="4.28515625" style="1" customWidth="1"/>
    <col min="8187" max="8187" width="4.85546875" style="1" customWidth="1"/>
    <col min="8188" max="8188" width="6.5703125" style="1" customWidth="1"/>
    <col min="8189" max="8189" width="5.28515625" style="1" customWidth="1"/>
    <col min="8190" max="8190" width="4.28515625" style="1" customWidth="1"/>
    <col min="8191" max="8191" width="6.140625" style="1" customWidth="1"/>
    <col min="8192" max="8192" width="4.5703125" style="1" customWidth="1"/>
    <col min="8193" max="8193" width="4.140625" style="1" customWidth="1"/>
    <col min="8194" max="8195" width="6.28515625" style="1" customWidth="1"/>
    <col min="8196" max="8196" width="7.85546875" style="1" customWidth="1"/>
    <col min="8197" max="8438" width="9.140625" style="1"/>
    <col min="8439" max="8439" width="8.28515625" style="1" customWidth="1"/>
    <col min="8440" max="8440" width="17.85546875" style="1" customWidth="1"/>
    <col min="8441" max="8441" width="7.140625" style="1" customWidth="1"/>
    <col min="8442" max="8442" width="4.28515625" style="1" customWidth="1"/>
    <col min="8443" max="8443" width="4.85546875" style="1" customWidth="1"/>
    <col min="8444" max="8444" width="6.5703125" style="1" customWidth="1"/>
    <col min="8445" max="8445" width="5.28515625" style="1" customWidth="1"/>
    <col min="8446" max="8446" width="4.28515625" style="1" customWidth="1"/>
    <col min="8447" max="8447" width="6.140625" style="1" customWidth="1"/>
    <col min="8448" max="8448" width="4.5703125" style="1" customWidth="1"/>
    <col min="8449" max="8449" width="4.140625" style="1" customWidth="1"/>
    <col min="8450" max="8451" width="6.28515625" style="1" customWidth="1"/>
    <col min="8452" max="8452" width="7.85546875" style="1" customWidth="1"/>
    <col min="8453" max="8694" width="9.140625" style="1"/>
    <col min="8695" max="8695" width="8.28515625" style="1" customWidth="1"/>
    <col min="8696" max="8696" width="17.85546875" style="1" customWidth="1"/>
    <col min="8697" max="8697" width="7.140625" style="1" customWidth="1"/>
    <col min="8698" max="8698" width="4.28515625" style="1" customWidth="1"/>
    <col min="8699" max="8699" width="4.85546875" style="1" customWidth="1"/>
    <col min="8700" max="8700" width="6.5703125" style="1" customWidth="1"/>
    <col min="8701" max="8701" width="5.28515625" style="1" customWidth="1"/>
    <col min="8702" max="8702" width="4.28515625" style="1" customWidth="1"/>
    <col min="8703" max="8703" width="6.140625" style="1" customWidth="1"/>
    <col min="8704" max="8704" width="4.5703125" style="1" customWidth="1"/>
    <col min="8705" max="8705" width="4.140625" style="1" customWidth="1"/>
    <col min="8706" max="8707" width="6.28515625" style="1" customWidth="1"/>
    <col min="8708" max="8708" width="7.85546875" style="1" customWidth="1"/>
    <col min="8709" max="8950" width="9.140625" style="1"/>
    <col min="8951" max="8951" width="8.28515625" style="1" customWidth="1"/>
    <col min="8952" max="8952" width="17.85546875" style="1" customWidth="1"/>
    <col min="8953" max="8953" width="7.140625" style="1" customWidth="1"/>
    <col min="8954" max="8954" width="4.28515625" style="1" customWidth="1"/>
    <col min="8955" max="8955" width="4.85546875" style="1" customWidth="1"/>
    <col min="8956" max="8956" width="6.5703125" style="1" customWidth="1"/>
    <col min="8957" max="8957" width="5.28515625" style="1" customWidth="1"/>
    <col min="8958" max="8958" width="4.28515625" style="1" customWidth="1"/>
    <col min="8959" max="8959" width="6.140625" style="1" customWidth="1"/>
    <col min="8960" max="8960" width="4.5703125" style="1" customWidth="1"/>
    <col min="8961" max="8961" width="4.140625" style="1" customWidth="1"/>
    <col min="8962" max="8963" width="6.28515625" style="1" customWidth="1"/>
    <col min="8964" max="8964" width="7.85546875" style="1" customWidth="1"/>
    <col min="8965" max="9206" width="9.140625" style="1"/>
    <col min="9207" max="9207" width="8.28515625" style="1" customWidth="1"/>
    <col min="9208" max="9208" width="17.85546875" style="1" customWidth="1"/>
    <col min="9209" max="9209" width="7.140625" style="1" customWidth="1"/>
    <col min="9210" max="9210" width="4.28515625" style="1" customWidth="1"/>
    <col min="9211" max="9211" width="4.85546875" style="1" customWidth="1"/>
    <col min="9212" max="9212" width="6.5703125" style="1" customWidth="1"/>
    <col min="9213" max="9213" width="5.28515625" style="1" customWidth="1"/>
    <col min="9214" max="9214" width="4.28515625" style="1" customWidth="1"/>
    <col min="9215" max="9215" width="6.140625" style="1" customWidth="1"/>
    <col min="9216" max="9216" width="4.5703125" style="1" customWidth="1"/>
    <col min="9217" max="9217" width="4.140625" style="1" customWidth="1"/>
    <col min="9218" max="9219" width="6.28515625" style="1" customWidth="1"/>
    <col min="9220" max="9220" width="7.85546875" style="1" customWidth="1"/>
    <col min="9221" max="9462" width="9.140625" style="1"/>
    <col min="9463" max="9463" width="8.28515625" style="1" customWidth="1"/>
    <col min="9464" max="9464" width="17.85546875" style="1" customWidth="1"/>
    <col min="9465" max="9465" width="7.140625" style="1" customWidth="1"/>
    <col min="9466" max="9466" width="4.28515625" style="1" customWidth="1"/>
    <col min="9467" max="9467" width="4.85546875" style="1" customWidth="1"/>
    <col min="9468" max="9468" width="6.5703125" style="1" customWidth="1"/>
    <col min="9469" max="9469" width="5.28515625" style="1" customWidth="1"/>
    <col min="9470" max="9470" width="4.28515625" style="1" customWidth="1"/>
    <col min="9471" max="9471" width="6.140625" style="1" customWidth="1"/>
    <col min="9472" max="9472" width="4.5703125" style="1" customWidth="1"/>
    <col min="9473" max="9473" width="4.140625" style="1" customWidth="1"/>
    <col min="9474" max="9475" width="6.28515625" style="1" customWidth="1"/>
    <col min="9476" max="9476" width="7.85546875" style="1" customWidth="1"/>
    <col min="9477" max="9718" width="9.140625" style="1"/>
    <col min="9719" max="9719" width="8.28515625" style="1" customWidth="1"/>
    <col min="9720" max="9720" width="17.85546875" style="1" customWidth="1"/>
    <col min="9721" max="9721" width="7.140625" style="1" customWidth="1"/>
    <col min="9722" max="9722" width="4.28515625" style="1" customWidth="1"/>
    <col min="9723" max="9723" width="4.85546875" style="1" customWidth="1"/>
    <col min="9724" max="9724" width="6.5703125" style="1" customWidth="1"/>
    <col min="9725" max="9725" width="5.28515625" style="1" customWidth="1"/>
    <col min="9726" max="9726" width="4.28515625" style="1" customWidth="1"/>
    <col min="9727" max="9727" width="6.140625" style="1" customWidth="1"/>
    <col min="9728" max="9728" width="4.5703125" style="1" customWidth="1"/>
    <col min="9729" max="9729" width="4.140625" style="1" customWidth="1"/>
    <col min="9730" max="9731" width="6.28515625" style="1" customWidth="1"/>
    <col min="9732" max="9732" width="7.85546875" style="1" customWidth="1"/>
    <col min="9733" max="9974" width="9.140625" style="1"/>
    <col min="9975" max="9975" width="8.28515625" style="1" customWidth="1"/>
    <col min="9976" max="9976" width="17.85546875" style="1" customWidth="1"/>
    <col min="9977" max="9977" width="7.140625" style="1" customWidth="1"/>
    <col min="9978" max="9978" width="4.28515625" style="1" customWidth="1"/>
    <col min="9979" max="9979" width="4.85546875" style="1" customWidth="1"/>
    <col min="9980" max="9980" width="6.5703125" style="1" customWidth="1"/>
    <col min="9981" max="9981" width="5.28515625" style="1" customWidth="1"/>
    <col min="9982" max="9982" width="4.28515625" style="1" customWidth="1"/>
    <col min="9983" max="9983" width="6.140625" style="1" customWidth="1"/>
    <col min="9984" max="9984" width="4.5703125" style="1" customWidth="1"/>
    <col min="9985" max="9985" width="4.140625" style="1" customWidth="1"/>
    <col min="9986" max="9987" width="6.28515625" style="1" customWidth="1"/>
    <col min="9988" max="9988" width="7.85546875" style="1" customWidth="1"/>
    <col min="9989" max="10230" width="9.140625" style="1"/>
    <col min="10231" max="10231" width="8.28515625" style="1" customWidth="1"/>
    <col min="10232" max="10232" width="17.85546875" style="1" customWidth="1"/>
    <col min="10233" max="10233" width="7.140625" style="1" customWidth="1"/>
    <col min="10234" max="10234" width="4.28515625" style="1" customWidth="1"/>
    <col min="10235" max="10235" width="4.85546875" style="1" customWidth="1"/>
    <col min="10236" max="10236" width="6.5703125" style="1" customWidth="1"/>
    <col min="10237" max="10237" width="5.28515625" style="1" customWidth="1"/>
    <col min="10238" max="10238" width="4.28515625" style="1" customWidth="1"/>
    <col min="10239" max="10239" width="6.140625" style="1" customWidth="1"/>
    <col min="10240" max="10240" width="4.5703125" style="1" customWidth="1"/>
    <col min="10241" max="10241" width="4.140625" style="1" customWidth="1"/>
    <col min="10242" max="10243" width="6.28515625" style="1" customWidth="1"/>
    <col min="10244" max="10244" width="7.85546875" style="1" customWidth="1"/>
    <col min="10245" max="10486" width="9.140625" style="1"/>
    <col min="10487" max="10487" width="8.28515625" style="1" customWidth="1"/>
    <col min="10488" max="10488" width="17.85546875" style="1" customWidth="1"/>
    <col min="10489" max="10489" width="7.140625" style="1" customWidth="1"/>
    <col min="10490" max="10490" width="4.28515625" style="1" customWidth="1"/>
    <col min="10491" max="10491" width="4.85546875" style="1" customWidth="1"/>
    <col min="10492" max="10492" width="6.5703125" style="1" customWidth="1"/>
    <col min="10493" max="10493" width="5.28515625" style="1" customWidth="1"/>
    <col min="10494" max="10494" width="4.28515625" style="1" customWidth="1"/>
    <col min="10495" max="10495" width="6.140625" style="1" customWidth="1"/>
    <col min="10496" max="10496" width="4.5703125" style="1" customWidth="1"/>
    <col min="10497" max="10497" width="4.140625" style="1" customWidth="1"/>
    <col min="10498" max="10499" width="6.28515625" style="1" customWidth="1"/>
    <col min="10500" max="10500" width="7.85546875" style="1" customWidth="1"/>
    <col min="10501" max="10742" width="9.140625" style="1"/>
    <col min="10743" max="10743" width="8.28515625" style="1" customWidth="1"/>
    <col min="10744" max="10744" width="17.85546875" style="1" customWidth="1"/>
    <col min="10745" max="10745" width="7.140625" style="1" customWidth="1"/>
    <col min="10746" max="10746" width="4.28515625" style="1" customWidth="1"/>
    <col min="10747" max="10747" width="4.85546875" style="1" customWidth="1"/>
    <col min="10748" max="10748" width="6.5703125" style="1" customWidth="1"/>
    <col min="10749" max="10749" width="5.28515625" style="1" customWidth="1"/>
    <col min="10750" max="10750" width="4.28515625" style="1" customWidth="1"/>
    <col min="10751" max="10751" width="6.140625" style="1" customWidth="1"/>
    <col min="10752" max="10752" width="4.5703125" style="1" customWidth="1"/>
    <col min="10753" max="10753" width="4.140625" style="1" customWidth="1"/>
    <col min="10754" max="10755" width="6.28515625" style="1" customWidth="1"/>
    <col min="10756" max="10756" width="7.85546875" style="1" customWidth="1"/>
    <col min="10757" max="10998" width="9.140625" style="1"/>
    <col min="10999" max="10999" width="8.28515625" style="1" customWidth="1"/>
    <col min="11000" max="11000" width="17.85546875" style="1" customWidth="1"/>
    <col min="11001" max="11001" width="7.140625" style="1" customWidth="1"/>
    <col min="11002" max="11002" width="4.28515625" style="1" customWidth="1"/>
    <col min="11003" max="11003" width="4.85546875" style="1" customWidth="1"/>
    <col min="11004" max="11004" width="6.5703125" style="1" customWidth="1"/>
    <col min="11005" max="11005" width="5.28515625" style="1" customWidth="1"/>
    <col min="11006" max="11006" width="4.28515625" style="1" customWidth="1"/>
    <col min="11007" max="11007" width="6.140625" style="1" customWidth="1"/>
    <col min="11008" max="11008" width="4.5703125" style="1" customWidth="1"/>
    <col min="11009" max="11009" width="4.140625" style="1" customWidth="1"/>
    <col min="11010" max="11011" width="6.28515625" style="1" customWidth="1"/>
    <col min="11012" max="11012" width="7.85546875" style="1" customWidth="1"/>
    <col min="11013" max="11254" width="9.140625" style="1"/>
    <col min="11255" max="11255" width="8.28515625" style="1" customWidth="1"/>
    <col min="11256" max="11256" width="17.85546875" style="1" customWidth="1"/>
    <col min="11257" max="11257" width="7.140625" style="1" customWidth="1"/>
    <col min="11258" max="11258" width="4.28515625" style="1" customWidth="1"/>
    <col min="11259" max="11259" width="4.85546875" style="1" customWidth="1"/>
    <col min="11260" max="11260" width="6.5703125" style="1" customWidth="1"/>
    <col min="11261" max="11261" width="5.28515625" style="1" customWidth="1"/>
    <col min="11262" max="11262" width="4.28515625" style="1" customWidth="1"/>
    <col min="11263" max="11263" width="6.140625" style="1" customWidth="1"/>
    <col min="11264" max="11264" width="4.5703125" style="1" customWidth="1"/>
    <col min="11265" max="11265" width="4.140625" style="1" customWidth="1"/>
    <col min="11266" max="11267" width="6.28515625" style="1" customWidth="1"/>
    <col min="11268" max="11268" width="7.85546875" style="1" customWidth="1"/>
    <col min="11269" max="11510" width="9.140625" style="1"/>
    <col min="11511" max="11511" width="8.28515625" style="1" customWidth="1"/>
    <col min="11512" max="11512" width="17.85546875" style="1" customWidth="1"/>
    <col min="11513" max="11513" width="7.140625" style="1" customWidth="1"/>
    <col min="11514" max="11514" width="4.28515625" style="1" customWidth="1"/>
    <col min="11515" max="11515" width="4.85546875" style="1" customWidth="1"/>
    <col min="11516" max="11516" width="6.5703125" style="1" customWidth="1"/>
    <col min="11517" max="11517" width="5.28515625" style="1" customWidth="1"/>
    <col min="11518" max="11518" width="4.28515625" style="1" customWidth="1"/>
    <col min="11519" max="11519" width="6.140625" style="1" customWidth="1"/>
    <col min="11520" max="11520" width="4.5703125" style="1" customWidth="1"/>
    <col min="11521" max="11521" width="4.140625" style="1" customWidth="1"/>
    <col min="11522" max="11523" width="6.28515625" style="1" customWidth="1"/>
    <col min="11524" max="11524" width="7.85546875" style="1" customWidth="1"/>
    <col min="11525" max="11766" width="9.140625" style="1"/>
    <col min="11767" max="11767" width="8.28515625" style="1" customWidth="1"/>
    <col min="11768" max="11768" width="17.85546875" style="1" customWidth="1"/>
    <col min="11769" max="11769" width="7.140625" style="1" customWidth="1"/>
    <col min="11770" max="11770" width="4.28515625" style="1" customWidth="1"/>
    <col min="11771" max="11771" width="4.85546875" style="1" customWidth="1"/>
    <col min="11772" max="11772" width="6.5703125" style="1" customWidth="1"/>
    <col min="11773" max="11773" width="5.28515625" style="1" customWidth="1"/>
    <col min="11774" max="11774" width="4.28515625" style="1" customWidth="1"/>
    <col min="11775" max="11775" width="6.140625" style="1" customWidth="1"/>
    <col min="11776" max="11776" width="4.5703125" style="1" customWidth="1"/>
    <col min="11777" max="11777" width="4.140625" style="1" customWidth="1"/>
    <col min="11778" max="11779" width="6.28515625" style="1" customWidth="1"/>
    <col min="11780" max="11780" width="7.85546875" style="1" customWidth="1"/>
    <col min="11781" max="12022" width="9.140625" style="1"/>
    <col min="12023" max="12023" width="8.28515625" style="1" customWidth="1"/>
    <col min="12024" max="12024" width="17.85546875" style="1" customWidth="1"/>
    <col min="12025" max="12025" width="7.140625" style="1" customWidth="1"/>
    <col min="12026" max="12026" width="4.28515625" style="1" customWidth="1"/>
    <col min="12027" max="12027" width="4.85546875" style="1" customWidth="1"/>
    <col min="12028" max="12028" width="6.5703125" style="1" customWidth="1"/>
    <col min="12029" max="12029" width="5.28515625" style="1" customWidth="1"/>
    <col min="12030" max="12030" width="4.28515625" style="1" customWidth="1"/>
    <col min="12031" max="12031" width="6.140625" style="1" customWidth="1"/>
    <col min="12032" max="12032" width="4.5703125" style="1" customWidth="1"/>
    <col min="12033" max="12033" width="4.140625" style="1" customWidth="1"/>
    <col min="12034" max="12035" width="6.28515625" style="1" customWidth="1"/>
    <col min="12036" max="12036" width="7.85546875" style="1" customWidth="1"/>
    <col min="12037" max="12278" width="9.140625" style="1"/>
    <col min="12279" max="12279" width="8.28515625" style="1" customWidth="1"/>
    <col min="12280" max="12280" width="17.85546875" style="1" customWidth="1"/>
    <col min="12281" max="12281" width="7.140625" style="1" customWidth="1"/>
    <col min="12282" max="12282" width="4.28515625" style="1" customWidth="1"/>
    <col min="12283" max="12283" width="4.85546875" style="1" customWidth="1"/>
    <col min="12284" max="12284" width="6.5703125" style="1" customWidth="1"/>
    <col min="12285" max="12285" width="5.28515625" style="1" customWidth="1"/>
    <col min="12286" max="12286" width="4.28515625" style="1" customWidth="1"/>
    <col min="12287" max="12287" width="6.140625" style="1" customWidth="1"/>
    <col min="12288" max="12288" width="4.5703125" style="1" customWidth="1"/>
    <col min="12289" max="12289" width="4.140625" style="1" customWidth="1"/>
    <col min="12290" max="12291" width="6.28515625" style="1" customWidth="1"/>
    <col min="12292" max="12292" width="7.85546875" style="1" customWidth="1"/>
    <col min="12293" max="12534" width="9.140625" style="1"/>
    <col min="12535" max="12535" width="8.28515625" style="1" customWidth="1"/>
    <col min="12536" max="12536" width="17.85546875" style="1" customWidth="1"/>
    <col min="12537" max="12537" width="7.140625" style="1" customWidth="1"/>
    <col min="12538" max="12538" width="4.28515625" style="1" customWidth="1"/>
    <col min="12539" max="12539" width="4.85546875" style="1" customWidth="1"/>
    <col min="12540" max="12540" width="6.5703125" style="1" customWidth="1"/>
    <col min="12541" max="12541" width="5.28515625" style="1" customWidth="1"/>
    <col min="12542" max="12542" width="4.28515625" style="1" customWidth="1"/>
    <col min="12543" max="12543" width="6.140625" style="1" customWidth="1"/>
    <col min="12544" max="12544" width="4.5703125" style="1" customWidth="1"/>
    <col min="12545" max="12545" width="4.140625" style="1" customWidth="1"/>
    <col min="12546" max="12547" width="6.28515625" style="1" customWidth="1"/>
    <col min="12548" max="12548" width="7.85546875" style="1" customWidth="1"/>
    <col min="12549" max="12790" width="9.140625" style="1"/>
    <col min="12791" max="12791" width="8.28515625" style="1" customWidth="1"/>
    <col min="12792" max="12792" width="17.85546875" style="1" customWidth="1"/>
    <col min="12793" max="12793" width="7.140625" style="1" customWidth="1"/>
    <col min="12794" max="12794" width="4.28515625" style="1" customWidth="1"/>
    <col min="12795" max="12795" width="4.85546875" style="1" customWidth="1"/>
    <col min="12796" max="12796" width="6.5703125" style="1" customWidth="1"/>
    <col min="12797" max="12797" width="5.28515625" style="1" customWidth="1"/>
    <col min="12798" max="12798" width="4.28515625" style="1" customWidth="1"/>
    <col min="12799" max="12799" width="6.140625" style="1" customWidth="1"/>
    <col min="12800" max="12800" width="4.5703125" style="1" customWidth="1"/>
    <col min="12801" max="12801" width="4.140625" style="1" customWidth="1"/>
    <col min="12802" max="12803" width="6.28515625" style="1" customWidth="1"/>
    <col min="12804" max="12804" width="7.85546875" style="1" customWidth="1"/>
    <col min="12805" max="13046" width="9.140625" style="1"/>
    <col min="13047" max="13047" width="8.28515625" style="1" customWidth="1"/>
    <col min="13048" max="13048" width="17.85546875" style="1" customWidth="1"/>
    <col min="13049" max="13049" width="7.140625" style="1" customWidth="1"/>
    <col min="13050" max="13050" width="4.28515625" style="1" customWidth="1"/>
    <col min="13051" max="13051" width="4.85546875" style="1" customWidth="1"/>
    <col min="13052" max="13052" width="6.5703125" style="1" customWidth="1"/>
    <col min="13053" max="13053" width="5.28515625" style="1" customWidth="1"/>
    <col min="13054" max="13054" width="4.28515625" style="1" customWidth="1"/>
    <col min="13055" max="13055" width="6.140625" style="1" customWidth="1"/>
    <col min="13056" max="13056" width="4.5703125" style="1" customWidth="1"/>
    <col min="13057" max="13057" width="4.140625" style="1" customWidth="1"/>
    <col min="13058" max="13059" width="6.28515625" style="1" customWidth="1"/>
    <col min="13060" max="13060" width="7.85546875" style="1" customWidth="1"/>
    <col min="13061" max="13302" width="9.140625" style="1"/>
    <col min="13303" max="13303" width="8.28515625" style="1" customWidth="1"/>
    <col min="13304" max="13304" width="17.85546875" style="1" customWidth="1"/>
    <col min="13305" max="13305" width="7.140625" style="1" customWidth="1"/>
    <col min="13306" max="13306" width="4.28515625" style="1" customWidth="1"/>
    <col min="13307" max="13307" width="4.85546875" style="1" customWidth="1"/>
    <col min="13308" max="13308" width="6.5703125" style="1" customWidth="1"/>
    <col min="13309" max="13309" width="5.28515625" style="1" customWidth="1"/>
    <col min="13310" max="13310" width="4.28515625" style="1" customWidth="1"/>
    <col min="13311" max="13311" width="6.140625" style="1" customWidth="1"/>
    <col min="13312" max="13312" width="4.5703125" style="1" customWidth="1"/>
    <col min="13313" max="13313" width="4.140625" style="1" customWidth="1"/>
    <col min="13314" max="13315" width="6.28515625" style="1" customWidth="1"/>
    <col min="13316" max="13316" width="7.85546875" style="1" customWidth="1"/>
    <col min="13317" max="13558" width="9.140625" style="1"/>
    <col min="13559" max="13559" width="8.28515625" style="1" customWidth="1"/>
    <col min="13560" max="13560" width="17.85546875" style="1" customWidth="1"/>
    <col min="13561" max="13561" width="7.140625" style="1" customWidth="1"/>
    <col min="13562" max="13562" width="4.28515625" style="1" customWidth="1"/>
    <col min="13563" max="13563" width="4.85546875" style="1" customWidth="1"/>
    <col min="13564" max="13564" width="6.5703125" style="1" customWidth="1"/>
    <col min="13565" max="13565" width="5.28515625" style="1" customWidth="1"/>
    <col min="13566" max="13566" width="4.28515625" style="1" customWidth="1"/>
    <col min="13567" max="13567" width="6.140625" style="1" customWidth="1"/>
    <col min="13568" max="13568" width="4.5703125" style="1" customWidth="1"/>
    <col min="13569" max="13569" width="4.140625" style="1" customWidth="1"/>
    <col min="13570" max="13571" width="6.28515625" style="1" customWidth="1"/>
    <col min="13572" max="13572" width="7.85546875" style="1" customWidth="1"/>
    <col min="13573" max="13814" width="9.140625" style="1"/>
    <col min="13815" max="13815" width="8.28515625" style="1" customWidth="1"/>
    <col min="13816" max="13816" width="17.85546875" style="1" customWidth="1"/>
    <col min="13817" max="13817" width="7.140625" style="1" customWidth="1"/>
    <col min="13818" max="13818" width="4.28515625" style="1" customWidth="1"/>
    <col min="13819" max="13819" width="4.85546875" style="1" customWidth="1"/>
    <col min="13820" max="13820" width="6.5703125" style="1" customWidth="1"/>
    <col min="13821" max="13821" width="5.28515625" style="1" customWidth="1"/>
    <col min="13822" max="13822" width="4.28515625" style="1" customWidth="1"/>
    <col min="13823" max="13823" width="6.140625" style="1" customWidth="1"/>
    <col min="13824" max="13824" width="4.5703125" style="1" customWidth="1"/>
    <col min="13825" max="13825" width="4.140625" style="1" customWidth="1"/>
    <col min="13826" max="13827" width="6.28515625" style="1" customWidth="1"/>
    <col min="13828" max="13828" width="7.85546875" style="1" customWidth="1"/>
    <col min="13829" max="14070" width="9.140625" style="1"/>
    <col min="14071" max="14071" width="8.28515625" style="1" customWidth="1"/>
    <col min="14072" max="14072" width="17.85546875" style="1" customWidth="1"/>
    <col min="14073" max="14073" width="7.140625" style="1" customWidth="1"/>
    <col min="14074" max="14074" width="4.28515625" style="1" customWidth="1"/>
    <col min="14075" max="14075" width="4.85546875" style="1" customWidth="1"/>
    <col min="14076" max="14076" width="6.5703125" style="1" customWidth="1"/>
    <col min="14077" max="14077" width="5.28515625" style="1" customWidth="1"/>
    <col min="14078" max="14078" width="4.28515625" style="1" customWidth="1"/>
    <col min="14079" max="14079" width="6.140625" style="1" customWidth="1"/>
    <col min="14080" max="14080" width="4.5703125" style="1" customWidth="1"/>
    <col min="14081" max="14081" width="4.140625" style="1" customWidth="1"/>
    <col min="14082" max="14083" width="6.28515625" style="1" customWidth="1"/>
    <col min="14084" max="14084" width="7.85546875" style="1" customWidth="1"/>
    <col min="14085" max="14326" width="9.140625" style="1"/>
    <col min="14327" max="14327" width="8.28515625" style="1" customWidth="1"/>
    <col min="14328" max="14328" width="17.85546875" style="1" customWidth="1"/>
    <col min="14329" max="14329" width="7.140625" style="1" customWidth="1"/>
    <col min="14330" max="14330" width="4.28515625" style="1" customWidth="1"/>
    <col min="14331" max="14331" width="4.85546875" style="1" customWidth="1"/>
    <col min="14332" max="14332" width="6.5703125" style="1" customWidth="1"/>
    <col min="14333" max="14333" width="5.28515625" style="1" customWidth="1"/>
    <col min="14334" max="14334" width="4.28515625" style="1" customWidth="1"/>
    <col min="14335" max="14335" width="6.140625" style="1" customWidth="1"/>
    <col min="14336" max="14336" width="4.5703125" style="1" customWidth="1"/>
    <col min="14337" max="14337" width="4.140625" style="1" customWidth="1"/>
    <col min="14338" max="14339" width="6.28515625" style="1" customWidth="1"/>
    <col min="14340" max="14340" width="7.85546875" style="1" customWidth="1"/>
    <col min="14341" max="14582" width="9.140625" style="1"/>
    <col min="14583" max="14583" width="8.28515625" style="1" customWidth="1"/>
    <col min="14584" max="14584" width="17.85546875" style="1" customWidth="1"/>
    <col min="14585" max="14585" width="7.140625" style="1" customWidth="1"/>
    <col min="14586" max="14586" width="4.28515625" style="1" customWidth="1"/>
    <col min="14587" max="14587" width="4.85546875" style="1" customWidth="1"/>
    <col min="14588" max="14588" width="6.5703125" style="1" customWidth="1"/>
    <col min="14589" max="14589" width="5.28515625" style="1" customWidth="1"/>
    <col min="14590" max="14590" width="4.28515625" style="1" customWidth="1"/>
    <col min="14591" max="14591" width="6.140625" style="1" customWidth="1"/>
    <col min="14592" max="14592" width="4.5703125" style="1" customWidth="1"/>
    <col min="14593" max="14593" width="4.140625" style="1" customWidth="1"/>
    <col min="14594" max="14595" width="6.28515625" style="1" customWidth="1"/>
    <col min="14596" max="14596" width="7.85546875" style="1" customWidth="1"/>
    <col min="14597" max="14838" width="9.140625" style="1"/>
    <col min="14839" max="14839" width="8.28515625" style="1" customWidth="1"/>
    <col min="14840" max="14840" width="17.85546875" style="1" customWidth="1"/>
    <col min="14841" max="14841" width="7.140625" style="1" customWidth="1"/>
    <col min="14842" max="14842" width="4.28515625" style="1" customWidth="1"/>
    <col min="14843" max="14843" width="4.85546875" style="1" customWidth="1"/>
    <col min="14844" max="14844" width="6.5703125" style="1" customWidth="1"/>
    <col min="14845" max="14845" width="5.28515625" style="1" customWidth="1"/>
    <col min="14846" max="14846" width="4.28515625" style="1" customWidth="1"/>
    <col min="14847" max="14847" width="6.140625" style="1" customWidth="1"/>
    <col min="14848" max="14848" width="4.5703125" style="1" customWidth="1"/>
    <col min="14849" max="14849" width="4.140625" style="1" customWidth="1"/>
    <col min="14850" max="14851" width="6.28515625" style="1" customWidth="1"/>
    <col min="14852" max="14852" width="7.85546875" style="1" customWidth="1"/>
    <col min="14853" max="15094" width="9.140625" style="1"/>
    <col min="15095" max="15095" width="8.28515625" style="1" customWidth="1"/>
    <col min="15096" max="15096" width="17.85546875" style="1" customWidth="1"/>
    <col min="15097" max="15097" width="7.140625" style="1" customWidth="1"/>
    <col min="15098" max="15098" width="4.28515625" style="1" customWidth="1"/>
    <col min="15099" max="15099" width="4.85546875" style="1" customWidth="1"/>
    <col min="15100" max="15100" width="6.5703125" style="1" customWidth="1"/>
    <col min="15101" max="15101" width="5.28515625" style="1" customWidth="1"/>
    <col min="15102" max="15102" width="4.28515625" style="1" customWidth="1"/>
    <col min="15103" max="15103" width="6.140625" style="1" customWidth="1"/>
    <col min="15104" max="15104" width="4.5703125" style="1" customWidth="1"/>
    <col min="15105" max="15105" width="4.140625" style="1" customWidth="1"/>
    <col min="15106" max="15107" width="6.28515625" style="1" customWidth="1"/>
    <col min="15108" max="15108" width="7.85546875" style="1" customWidth="1"/>
    <col min="15109" max="15350" width="9.140625" style="1"/>
    <col min="15351" max="15351" width="8.28515625" style="1" customWidth="1"/>
    <col min="15352" max="15352" width="17.85546875" style="1" customWidth="1"/>
    <col min="15353" max="15353" width="7.140625" style="1" customWidth="1"/>
    <col min="15354" max="15354" width="4.28515625" style="1" customWidth="1"/>
    <col min="15355" max="15355" width="4.85546875" style="1" customWidth="1"/>
    <col min="15356" max="15356" width="6.5703125" style="1" customWidth="1"/>
    <col min="15357" max="15357" width="5.28515625" style="1" customWidth="1"/>
    <col min="15358" max="15358" width="4.28515625" style="1" customWidth="1"/>
    <col min="15359" max="15359" width="6.140625" style="1" customWidth="1"/>
    <col min="15360" max="15360" width="4.5703125" style="1" customWidth="1"/>
    <col min="15361" max="15361" width="4.140625" style="1" customWidth="1"/>
    <col min="15362" max="15363" width="6.28515625" style="1" customWidth="1"/>
    <col min="15364" max="15364" width="7.85546875" style="1" customWidth="1"/>
    <col min="15365" max="15606" width="9.140625" style="1"/>
    <col min="15607" max="15607" width="8.28515625" style="1" customWidth="1"/>
    <col min="15608" max="15608" width="17.85546875" style="1" customWidth="1"/>
    <col min="15609" max="15609" width="7.140625" style="1" customWidth="1"/>
    <col min="15610" max="15610" width="4.28515625" style="1" customWidth="1"/>
    <col min="15611" max="15611" width="4.85546875" style="1" customWidth="1"/>
    <col min="15612" max="15612" width="6.5703125" style="1" customWidth="1"/>
    <col min="15613" max="15613" width="5.28515625" style="1" customWidth="1"/>
    <col min="15614" max="15614" width="4.28515625" style="1" customWidth="1"/>
    <col min="15615" max="15615" width="6.140625" style="1" customWidth="1"/>
    <col min="15616" max="15616" width="4.5703125" style="1" customWidth="1"/>
    <col min="15617" max="15617" width="4.140625" style="1" customWidth="1"/>
    <col min="15618" max="15619" width="6.28515625" style="1" customWidth="1"/>
    <col min="15620" max="15620" width="7.85546875" style="1" customWidth="1"/>
    <col min="15621" max="15862" width="9.140625" style="1"/>
    <col min="15863" max="15863" width="8.28515625" style="1" customWidth="1"/>
    <col min="15864" max="15864" width="17.85546875" style="1" customWidth="1"/>
    <col min="15865" max="15865" width="7.140625" style="1" customWidth="1"/>
    <col min="15866" max="15866" width="4.28515625" style="1" customWidth="1"/>
    <col min="15867" max="15867" width="4.85546875" style="1" customWidth="1"/>
    <col min="15868" max="15868" width="6.5703125" style="1" customWidth="1"/>
    <col min="15869" max="15869" width="5.28515625" style="1" customWidth="1"/>
    <col min="15870" max="15870" width="4.28515625" style="1" customWidth="1"/>
    <col min="15871" max="15871" width="6.140625" style="1" customWidth="1"/>
    <col min="15872" max="15872" width="4.5703125" style="1" customWidth="1"/>
    <col min="15873" max="15873" width="4.140625" style="1" customWidth="1"/>
    <col min="15874" max="15875" width="6.28515625" style="1" customWidth="1"/>
    <col min="15876" max="15876" width="7.85546875" style="1" customWidth="1"/>
    <col min="15877" max="16118" width="9.140625" style="1"/>
    <col min="16119" max="16119" width="8.28515625" style="1" customWidth="1"/>
    <col min="16120" max="16120" width="17.85546875" style="1" customWidth="1"/>
    <col min="16121" max="16121" width="7.140625" style="1" customWidth="1"/>
    <col min="16122" max="16122" width="4.28515625" style="1" customWidth="1"/>
    <col min="16123" max="16123" width="4.85546875" style="1" customWidth="1"/>
    <col min="16124" max="16124" width="6.5703125" style="1" customWidth="1"/>
    <col min="16125" max="16125" width="5.28515625" style="1" customWidth="1"/>
    <col min="16126" max="16126" width="4.28515625" style="1" customWidth="1"/>
    <col min="16127" max="16127" width="6.140625" style="1" customWidth="1"/>
    <col min="16128" max="16128" width="4.5703125" style="1" customWidth="1"/>
    <col min="16129" max="16129" width="4.140625" style="1" customWidth="1"/>
    <col min="16130" max="16131" width="6.28515625" style="1" customWidth="1"/>
    <col min="16132" max="16132" width="7.85546875" style="1" customWidth="1"/>
    <col min="16133" max="16384" width="9.140625" style="1"/>
  </cols>
  <sheetData>
    <row r="1" spans="1:77" s="10" customFormat="1" ht="13.9" customHeight="1" x14ac:dyDescent="0.25">
      <c r="A1" s="110" t="s">
        <v>52</v>
      </c>
      <c r="B1" s="110"/>
      <c r="D1" s="110" t="s">
        <v>40</v>
      </c>
      <c r="E1" s="110"/>
      <c r="F1" s="110"/>
      <c r="G1" s="110"/>
      <c r="H1" s="110"/>
      <c r="I1" s="110"/>
      <c r="J1" s="110"/>
      <c r="K1" s="110"/>
      <c r="L1" s="110"/>
      <c r="M1" s="110"/>
      <c r="N1" s="110"/>
      <c r="P1" s="110" t="s">
        <v>41</v>
      </c>
      <c r="Q1" s="110"/>
      <c r="R1" s="110"/>
      <c r="S1" s="110"/>
      <c r="T1" s="110"/>
      <c r="U1" s="110"/>
      <c r="V1" s="110"/>
      <c r="W1" s="110"/>
      <c r="X1" s="110"/>
      <c r="Y1" s="110"/>
      <c r="Z1" s="110"/>
      <c r="AB1" s="110" t="s">
        <v>42</v>
      </c>
      <c r="AC1" s="110"/>
      <c r="AD1" s="110"/>
      <c r="AE1" s="110"/>
      <c r="AF1" s="110"/>
      <c r="AG1" s="110"/>
      <c r="AH1" s="110"/>
      <c r="AI1" s="110"/>
      <c r="AJ1" s="110"/>
      <c r="AK1" s="110"/>
      <c r="AL1" s="110"/>
      <c r="AN1" s="110" t="s">
        <v>43</v>
      </c>
      <c r="AO1" s="110"/>
      <c r="AP1" s="110"/>
      <c r="AQ1" s="110"/>
      <c r="AR1" s="110"/>
      <c r="AS1" s="110"/>
      <c r="AT1" s="110"/>
      <c r="AU1" s="110"/>
      <c r="AV1" s="110"/>
      <c r="AW1" s="110"/>
      <c r="AX1" s="110"/>
      <c r="AY1" s="68"/>
      <c r="AZ1" s="13"/>
      <c r="BA1" s="110" t="s">
        <v>45</v>
      </c>
      <c r="BB1" s="110"/>
      <c r="BC1" s="110"/>
      <c r="BD1" s="110"/>
      <c r="BE1" s="110"/>
      <c r="BF1" s="110"/>
      <c r="BG1" s="110"/>
      <c r="BH1" s="110"/>
      <c r="BI1" s="110"/>
      <c r="BJ1" s="110"/>
      <c r="BK1" s="110"/>
    </row>
    <row r="2" spans="1:77" s="10" customFormat="1" ht="13.9" customHeight="1" x14ac:dyDescent="0.25">
      <c r="B2" s="11"/>
      <c r="AZ2" s="13"/>
    </row>
    <row r="3" spans="1:77" s="10" customFormat="1" ht="13.9" customHeight="1" x14ac:dyDescent="0.25">
      <c r="A3" s="10" t="s">
        <v>80</v>
      </c>
      <c r="B3" s="11" t="s">
        <v>1</v>
      </c>
      <c r="C3" s="10" t="s">
        <v>2</v>
      </c>
      <c r="D3" s="10" t="s">
        <v>6</v>
      </c>
      <c r="E3" s="10" t="s">
        <v>7</v>
      </c>
      <c r="F3" s="10" t="s">
        <v>8</v>
      </c>
      <c r="G3" s="10" t="s">
        <v>9</v>
      </c>
      <c r="H3" s="12" t="s">
        <v>10</v>
      </c>
      <c r="I3" s="10" t="s">
        <v>11</v>
      </c>
      <c r="J3" s="10" t="s">
        <v>3</v>
      </c>
      <c r="K3" s="10" t="s">
        <v>4</v>
      </c>
      <c r="L3" s="10" t="s">
        <v>5</v>
      </c>
      <c r="M3" s="10" t="s">
        <v>12</v>
      </c>
      <c r="N3" s="10" t="s">
        <v>13</v>
      </c>
      <c r="P3" s="10" t="s">
        <v>6</v>
      </c>
      <c r="Q3" s="10" t="s">
        <v>7</v>
      </c>
      <c r="R3" s="10" t="s">
        <v>8</v>
      </c>
      <c r="S3" s="10" t="s">
        <v>9</v>
      </c>
      <c r="T3" s="12" t="s">
        <v>10</v>
      </c>
      <c r="U3" s="10" t="s">
        <v>11</v>
      </c>
      <c r="V3" s="10" t="s">
        <v>3</v>
      </c>
      <c r="W3" s="10" t="s">
        <v>4</v>
      </c>
      <c r="X3" s="10" t="s">
        <v>5</v>
      </c>
      <c r="Y3" s="10" t="s">
        <v>12</v>
      </c>
      <c r="Z3" s="10" t="s">
        <v>13</v>
      </c>
      <c r="AB3" s="10" t="s">
        <v>6</v>
      </c>
      <c r="AC3" s="10" t="s">
        <v>7</v>
      </c>
      <c r="AD3" s="10" t="s">
        <v>8</v>
      </c>
      <c r="AE3" s="10" t="s">
        <v>9</v>
      </c>
      <c r="AF3" s="12" t="s">
        <v>10</v>
      </c>
      <c r="AG3" s="10" t="s">
        <v>11</v>
      </c>
      <c r="AH3" s="10" t="s">
        <v>3</v>
      </c>
      <c r="AI3" s="10" t="s">
        <v>4</v>
      </c>
      <c r="AJ3" s="10" t="s">
        <v>5</v>
      </c>
      <c r="AK3" s="10" t="s">
        <v>12</v>
      </c>
      <c r="AL3" s="10" t="s">
        <v>13</v>
      </c>
      <c r="AN3" s="10" t="s">
        <v>6</v>
      </c>
      <c r="AO3" s="10" t="s">
        <v>7</v>
      </c>
      <c r="AP3" s="10" t="s">
        <v>8</v>
      </c>
      <c r="AQ3" s="10" t="s">
        <v>9</v>
      </c>
      <c r="AR3" s="12" t="s">
        <v>10</v>
      </c>
      <c r="AS3" s="10" t="s">
        <v>11</v>
      </c>
      <c r="AT3" s="10" t="s">
        <v>3</v>
      </c>
      <c r="AU3" s="10" t="s">
        <v>4</v>
      </c>
      <c r="AV3" s="10" t="s">
        <v>5</v>
      </c>
      <c r="AW3" s="10" t="s">
        <v>12</v>
      </c>
      <c r="AX3" s="10" t="s">
        <v>13</v>
      </c>
      <c r="AZ3" s="13"/>
      <c r="BA3" s="10" t="s">
        <v>6</v>
      </c>
      <c r="BB3" s="10" t="s">
        <v>7</v>
      </c>
      <c r="BC3" s="10" t="s">
        <v>8</v>
      </c>
      <c r="BD3" s="10" t="s">
        <v>9</v>
      </c>
      <c r="BE3" s="12" t="s">
        <v>10</v>
      </c>
      <c r="BF3" s="10" t="s">
        <v>11</v>
      </c>
      <c r="BG3" s="10" t="s">
        <v>3</v>
      </c>
      <c r="BH3" s="10" t="s">
        <v>4</v>
      </c>
      <c r="BI3" s="10" t="s">
        <v>5</v>
      </c>
      <c r="BJ3" s="10" t="s">
        <v>12</v>
      </c>
      <c r="BK3" s="10" t="s">
        <v>13</v>
      </c>
      <c r="BM3" s="83"/>
      <c r="BN3" s="84"/>
      <c r="BO3" s="84"/>
      <c r="BP3" s="84"/>
      <c r="BQ3" s="84"/>
      <c r="BR3" s="84"/>
      <c r="BS3" s="84"/>
      <c r="BT3" s="84"/>
    </row>
    <row r="4" spans="1:77" s="10" customFormat="1" ht="13.9" customHeight="1" x14ac:dyDescent="0.25">
      <c r="A4" s="1"/>
      <c r="B4" s="8" t="s">
        <v>67</v>
      </c>
      <c r="C4" s="1" t="s">
        <v>49</v>
      </c>
      <c r="D4" s="36">
        <v>97</v>
      </c>
      <c r="E4" s="36">
        <v>97</v>
      </c>
      <c r="F4" s="1">
        <f t="shared" ref="F4:F10" si="0">SUM(D4,E4)</f>
        <v>194</v>
      </c>
      <c r="G4" s="36">
        <v>88</v>
      </c>
      <c r="H4" s="36">
        <v>87</v>
      </c>
      <c r="I4" s="1">
        <f t="shared" ref="I4:I10" si="1">SUM(H4,G4)</f>
        <v>175</v>
      </c>
      <c r="J4" s="36">
        <v>88</v>
      </c>
      <c r="K4" s="36">
        <v>84</v>
      </c>
      <c r="L4" s="1">
        <f t="shared" ref="L4:L10" si="2">SUM(K4,J4)</f>
        <v>172</v>
      </c>
      <c r="M4" s="10">
        <f t="shared" ref="M4:M10" si="3">SUM(K4,J4,H4,G4,E4,D4)</f>
        <v>541</v>
      </c>
      <c r="N4" s="10">
        <f>SUM(M4,M5,M6,M7,M8)-MIN(M4,M5,M6,M7,M8)</f>
        <v>2167</v>
      </c>
      <c r="P4" s="82">
        <v>99</v>
      </c>
      <c r="Q4" s="82">
        <v>98</v>
      </c>
      <c r="R4" s="1">
        <f t="shared" ref="R4:R12" si="4">SUM(P4,Q4)</f>
        <v>197</v>
      </c>
      <c r="S4" s="82">
        <v>91</v>
      </c>
      <c r="T4" s="82">
        <v>92</v>
      </c>
      <c r="U4" s="1">
        <f t="shared" ref="U4:U12" si="5">SUM(T4,S4)</f>
        <v>183</v>
      </c>
      <c r="V4" s="82">
        <v>93</v>
      </c>
      <c r="W4" s="82">
        <v>94</v>
      </c>
      <c r="X4" s="1">
        <f t="shared" ref="X4:X12" si="6">SUM(W4,V4)</f>
        <v>187</v>
      </c>
      <c r="Y4" s="10">
        <f t="shared" ref="Y4:Y12" si="7">SUM(W4,V4,T4,S4,Q4,P4)</f>
        <v>567</v>
      </c>
      <c r="Z4" s="10">
        <f>SUM(Y4,Y5,Y6,Y7,Y11)-MIN(Y4,Y5,Y6,Y7,Y11)</f>
        <v>2225</v>
      </c>
      <c r="AB4" s="36">
        <v>97</v>
      </c>
      <c r="AC4" s="36">
        <v>98</v>
      </c>
      <c r="AD4" s="1">
        <f t="shared" ref="AD4:AD10" si="8">SUM(AB4,AC4)</f>
        <v>195</v>
      </c>
      <c r="AE4" s="36">
        <v>85</v>
      </c>
      <c r="AF4" s="36">
        <v>89</v>
      </c>
      <c r="AG4" s="1">
        <f t="shared" ref="AG4:AG10" si="9">SUM(AF4,AE4)</f>
        <v>174</v>
      </c>
      <c r="AH4" s="36">
        <v>92</v>
      </c>
      <c r="AI4" s="36">
        <v>94</v>
      </c>
      <c r="AJ4" s="1">
        <f t="shared" ref="AJ4:AJ10" si="10">SUM(AI4,AH4)</f>
        <v>186</v>
      </c>
      <c r="AK4" s="10">
        <f t="shared" ref="AK4:AK10" si="11">SUM(AI4,AH4,AF4,AE4,AC4,AB4)</f>
        <v>555</v>
      </c>
      <c r="AL4" s="10">
        <f>SUM(AK4,AK7,AK8,AK6,AK11)-MIN(AK4,AK7,AK8,AK6,AK11)</f>
        <v>2224</v>
      </c>
      <c r="AN4" s="8"/>
      <c r="AO4" s="8"/>
      <c r="AP4" s="9">
        <f t="shared" ref="AP4:AP10" si="12">SUM(AN4,AO4)</f>
        <v>0</v>
      </c>
      <c r="AQ4" s="8"/>
      <c r="AR4" s="8"/>
      <c r="AS4" s="9">
        <f t="shared" ref="AS4:AS10" si="13">SUM(AR4,AQ4)</f>
        <v>0</v>
      </c>
      <c r="AT4" s="8"/>
      <c r="AU4" s="8"/>
      <c r="AV4" s="1">
        <f t="shared" ref="AV4:AV10" si="14">SUM(AU4,AT4)</f>
        <v>0</v>
      </c>
      <c r="AW4" s="13">
        <f t="shared" ref="AW4:AW10" si="15">SUM(AU4,AT4,AR4,AQ4,AO4,AN4)</f>
        <v>0</v>
      </c>
      <c r="AX4" s="10">
        <f>SUM(AW5,AW7,AW8,AW9,AW11)-MIN(AW5,AW7,AW8,AW9,AW11)</f>
        <v>2215</v>
      </c>
      <c r="AY4" s="13"/>
      <c r="AZ4" s="13"/>
      <c r="BA4" s="13"/>
      <c r="BB4" s="13"/>
      <c r="BC4" s="1">
        <f t="shared" ref="BC4:BC10" si="16">SUM(BA4,BB4)</f>
        <v>0</v>
      </c>
      <c r="BD4" s="13"/>
      <c r="BE4" s="13"/>
      <c r="BF4" s="1">
        <f t="shared" ref="BF4:BF10" si="17">SUM(BE4,BD4)</f>
        <v>0</v>
      </c>
      <c r="BG4" s="13"/>
      <c r="BH4" s="13"/>
      <c r="BI4" s="1">
        <f t="shared" ref="BI4:BI10" si="18">SUM(BH4,BG4)</f>
        <v>0</v>
      </c>
      <c r="BJ4" s="13">
        <f t="shared" ref="BJ4:BJ10" si="19">SUM(BH4,BG4,BE4,BD4,BB4,BA4)</f>
        <v>0</v>
      </c>
      <c r="BK4" s="10">
        <f>SUM(BJ5,BJ7,BJ9,BJ11,BJ6)-MIN(BJ5,BJ6,BJ7,BJ9,BJ11)</f>
        <v>2172</v>
      </c>
      <c r="BM4" s="82"/>
      <c r="BN4" s="8"/>
      <c r="BO4" s="94"/>
      <c r="BP4" s="94"/>
      <c r="BQ4" s="94"/>
      <c r="BR4" s="94"/>
      <c r="BS4" s="1"/>
      <c r="BT4" s="1"/>
      <c r="BU4" s="94"/>
      <c r="BX4" s="97"/>
      <c r="BY4" s="46"/>
    </row>
    <row r="5" spans="1:77" s="10" customFormat="1" ht="13.9" customHeight="1" x14ac:dyDescent="0.25">
      <c r="A5" s="1"/>
      <c r="B5" s="8" t="s">
        <v>97</v>
      </c>
      <c r="C5" s="1" t="s">
        <v>49</v>
      </c>
      <c r="D5" s="36">
        <v>92</v>
      </c>
      <c r="E5" s="36">
        <v>93</v>
      </c>
      <c r="F5" s="1">
        <f t="shared" si="0"/>
        <v>185</v>
      </c>
      <c r="G5" s="36">
        <v>82</v>
      </c>
      <c r="H5" s="36">
        <v>84</v>
      </c>
      <c r="I5" s="1">
        <f t="shared" si="1"/>
        <v>166</v>
      </c>
      <c r="J5" s="36">
        <v>88</v>
      </c>
      <c r="K5" s="36">
        <v>90</v>
      </c>
      <c r="L5" s="1">
        <f t="shared" si="2"/>
        <v>178</v>
      </c>
      <c r="M5" s="10">
        <f t="shared" si="3"/>
        <v>529</v>
      </c>
      <c r="N5" s="1"/>
      <c r="P5" s="82">
        <v>94</v>
      </c>
      <c r="Q5" s="82">
        <v>91</v>
      </c>
      <c r="R5" s="1">
        <f t="shared" si="4"/>
        <v>185</v>
      </c>
      <c r="S5" s="82">
        <v>86</v>
      </c>
      <c r="T5" s="82">
        <v>86</v>
      </c>
      <c r="U5" s="1">
        <f t="shared" si="5"/>
        <v>172</v>
      </c>
      <c r="V5" s="82">
        <v>91</v>
      </c>
      <c r="W5" s="82">
        <v>93</v>
      </c>
      <c r="X5" s="1">
        <f t="shared" si="6"/>
        <v>184</v>
      </c>
      <c r="Y5" s="10">
        <f t="shared" si="7"/>
        <v>541</v>
      </c>
      <c r="Z5" s="1"/>
      <c r="AB5" s="36">
        <v>88</v>
      </c>
      <c r="AC5" s="36">
        <v>93</v>
      </c>
      <c r="AD5" s="1">
        <f t="shared" si="8"/>
        <v>181</v>
      </c>
      <c r="AE5" s="36">
        <v>85</v>
      </c>
      <c r="AF5" s="36">
        <v>87</v>
      </c>
      <c r="AG5" s="1">
        <f t="shared" si="9"/>
        <v>172</v>
      </c>
      <c r="AH5" s="36">
        <v>92</v>
      </c>
      <c r="AI5" s="36">
        <v>88</v>
      </c>
      <c r="AJ5" s="1">
        <f t="shared" si="10"/>
        <v>180</v>
      </c>
      <c r="AK5" s="13">
        <f t="shared" si="11"/>
        <v>533</v>
      </c>
      <c r="AL5" s="1"/>
      <c r="AN5" s="96">
        <v>92</v>
      </c>
      <c r="AO5" s="96">
        <v>94</v>
      </c>
      <c r="AP5" s="1">
        <f t="shared" si="12"/>
        <v>186</v>
      </c>
      <c r="AQ5" s="96">
        <v>91</v>
      </c>
      <c r="AR5" s="96">
        <v>84</v>
      </c>
      <c r="AS5" s="1">
        <f t="shared" si="13"/>
        <v>175</v>
      </c>
      <c r="AT5" s="96">
        <v>93</v>
      </c>
      <c r="AU5" s="96">
        <v>93</v>
      </c>
      <c r="AV5" s="1">
        <f t="shared" si="14"/>
        <v>186</v>
      </c>
      <c r="AW5" s="10">
        <f t="shared" si="15"/>
        <v>547</v>
      </c>
      <c r="AX5" s="1"/>
      <c r="AY5" s="1"/>
      <c r="AZ5" s="13"/>
      <c r="BA5" s="96">
        <v>92</v>
      </c>
      <c r="BB5" s="96">
        <v>89</v>
      </c>
      <c r="BC5" s="1">
        <f t="shared" si="16"/>
        <v>181</v>
      </c>
      <c r="BD5" s="96">
        <v>85</v>
      </c>
      <c r="BE5" s="96">
        <v>90</v>
      </c>
      <c r="BF5" s="1">
        <f t="shared" si="17"/>
        <v>175</v>
      </c>
      <c r="BG5" s="96">
        <v>81</v>
      </c>
      <c r="BH5" s="96">
        <v>86</v>
      </c>
      <c r="BI5" s="1">
        <f t="shared" si="18"/>
        <v>167</v>
      </c>
      <c r="BJ5" s="10">
        <f t="shared" si="19"/>
        <v>523</v>
      </c>
      <c r="BK5" s="1"/>
      <c r="BM5" s="82"/>
      <c r="BN5" s="8"/>
      <c r="BO5" s="94"/>
      <c r="BP5" s="94"/>
      <c r="BQ5" s="94"/>
      <c r="BR5" s="94"/>
      <c r="BS5" s="1"/>
      <c r="BT5" s="1"/>
      <c r="BU5" s="94"/>
      <c r="BX5" s="97"/>
    </row>
    <row r="6" spans="1:77" s="10" customFormat="1" ht="13.9" customHeight="1" x14ac:dyDescent="0.25">
      <c r="A6" s="1"/>
      <c r="B6" s="8" t="s">
        <v>98</v>
      </c>
      <c r="C6" s="1" t="s">
        <v>49</v>
      </c>
      <c r="D6" s="36">
        <v>99</v>
      </c>
      <c r="E6" s="36">
        <v>95</v>
      </c>
      <c r="F6" s="1">
        <f t="shared" si="0"/>
        <v>194</v>
      </c>
      <c r="G6" s="36">
        <v>85</v>
      </c>
      <c r="H6" s="36">
        <v>85</v>
      </c>
      <c r="I6" s="1">
        <f t="shared" si="1"/>
        <v>170</v>
      </c>
      <c r="J6" s="36">
        <v>94</v>
      </c>
      <c r="K6" s="36">
        <v>85</v>
      </c>
      <c r="L6" s="1">
        <f t="shared" si="2"/>
        <v>179</v>
      </c>
      <c r="M6" s="10">
        <f t="shared" si="3"/>
        <v>543</v>
      </c>
      <c r="N6" s="1"/>
      <c r="P6" s="82">
        <v>98</v>
      </c>
      <c r="Q6" s="82">
        <v>97</v>
      </c>
      <c r="R6" s="1">
        <f t="shared" si="4"/>
        <v>195</v>
      </c>
      <c r="S6" s="82">
        <v>90</v>
      </c>
      <c r="T6" s="82">
        <v>91</v>
      </c>
      <c r="U6" s="1">
        <f t="shared" si="5"/>
        <v>181</v>
      </c>
      <c r="V6" s="82">
        <v>90</v>
      </c>
      <c r="W6" s="82">
        <v>85</v>
      </c>
      <c r="X6" s="1">
        <f t="shared" si="6"/>
        <v>175</v>
      </c>
      <c r="Y6" s="10">
        <f t="shared" si="7"/>
        <v>551</v>
      </c>
      <c r="Z6" s="1"/>
      <c r="AB6" s="36">
        <v>97</v>
      </c>
      <c r="AC6" s="36">
        <v>96</v>
      </c>
      <c r="AD6" s="1">
        <f t="shared" si="8"/>
        <v>193</v>
      </c>
      <c r="AE6" s="36">
        <v>91</v>
      </c>
      <c r="AF6" s="36">
        <v>82</v>
      </c>
      <c r="AG6" s="1">
        <f t="shared" si="9"/>
        <v>173</v>
      </c>
      <c r="AH6" s="36">
        <v>92</v>
      </c>
      <c r="AI6" s="36">
        <v>96</v>
      </c>
      <c r="AJ6" s="1">
        <f t="shared" si="10"/>
        <v>188</v>
      </c>
      <c r="AK6" s="10">
        <f t="shared" si="11"/>
        <v>554</v>
      </c>
      <c r="AL6" s="1"/>
      <c r="AN6" s="96">
        <v>92</v>
      </c>
      <c r="AO6" s="96">
        <v>94</v>
      </c>
      <c r="AP6" s="1">
        <f t="shared" si="12"/>
        <v>186</v>
      </c>
      <c r="AQ6" s="96">
        <v>88</v>
      </c>
      <c r="AR6" s="96">
        <v>88</v>
      </c>
      <c r="AS6" s="1">
        <f t="shared" si="13"/>
        <v>176</v>
      </c>
      <c r="AT6" s="96">
        <v>94</v>
      </c>
      <c r="AU6" s="96">
        <v>86</v>
      </c>
      <c r="AV6" s="1">
        <f t="shared" si="14"/>
        <v>180</v>
      </c>
      <c r="AW6" s="13">
        <f t="shared" si="15"/>
        <v>542</v>
      </c>
      <c r="AX6" s="1"/>
      <c r="AY6" s="1"/>
      <c r="AZ6" s="13"/>
      <c r="BA6" s="96">
        <v>95</v>
      </c>
      <c r="BB6" s="96">
        <v>97</v>
      </c>
      <c r="BC6" s="1">
        <f t="shared" si="16"/>
        <v>192</v>
      </c>
      <c r="BD6" s="96">
        <v>83</v>
      </c>
      <c r="BE6" s="96">
        <v>87</v>
      </c>
      <c r="BF6" s="1">
        <f t="shared" si="17"/>
        <v>170</v>
      </c>
      <c r="BG6" s="96">
        <v>88</v>
      </c>
      <c r="BH6" s="96">
        <v>92</v>
      </c>
      <c r="BI6" s="1">
        <f t="shared" si="18"/>
        <v>180</v>
      </c>
      <c r="BJ6" s="10">
        <f t="shared" si="19"/>
        <v>542</v>
      </c>
      <c r="BK6" s="1"/>
      <c r="BM6" s="82"/>
      <c r="BN6" s="8"/>
      <c r="BO6" s="94"/>
      <c r="BP6" s="94"/>
      <c r="BQ6" s="94"/>
      <c r="BR6" s="94"/>
      <c r="BS6" s="1"/>
      <c r="BT6" s="1"/>
      <c r="BU6" s="94"/>
      <c r="BX6" s="97"/>
      <c r="BY6" s="46"/>
    </row>
    <row r="7" spans="1:77" s="10" customFormat="1" ht="13.9" customHeight="1" x14ac:dyDescent="0.25">
      <c r="A7" s="1"/>
      <c r="B7" s="8" t="s">
        <v>107</v>
      </c>
      <c r="C7" s="1" t="s">
        <v>49</v>
      </c>
      <c r="D7" s="36">
        <v>96</v>
      </c>
      <c r="E7" s="36">
        <v>93</v>
      </c>
      <c r="F7" s="1">
        <f t="shared" si="0"/>
        <v>189</v>
      </c>
      <c r="G7" s="36">
        <v>89</v>
      </c>
      <c r="H7" s="36">
        <v>93</v>
      </c>
      <c r="I7" s="1">
        <f t="shared" si="1"/>
        <v>182</v>
      </c>
      <c r="J7" s="36">
        <v>90</v>
      </c>
      <c r="K7" s="36">
        <v>93</v>
      </c>
      <c r="L7" s="1">
        <f t="shared" si="2"/>
        <v>183</v>
      </c>
      <c r="M7" s="10">
        <f t="shared" si="3"/>
        <v>554</v>
      </c>
      <c r="N7" s="1"/>
      <c r="P7" s="82">
        <v>99</v>
      </c>
      <c r="Q7" s="82">
        <v>95</v>
      </c>
      <c r="R7" s="1">
        <f t="shared" si="4"/>
        <v>194</v>
      </c>
      <c r="S7" s="82">
        <v>94</v>
      </c>
      <c r="T7" s="82">
        <v>89</v>
      </c>
      <c r="U7" s="1">
        <f t="shared" si="5"/>
        <v>183</v>
      </c>
      <c r="V7" s="82">
        <v>95</v>
      </c>
      <c r="W7" s="82">
        <v>90</v>
      </c>
      <c r="X7" s="1">
        <f t="shared" si="6"/>
        <v>185</v>
      </c>
      <c r="Y7" s="10">
        <f t="shared" si="7"/>
        <v>562</v>
      </c>
      <c r="Z7" s="1"/>
      <c r="AB7" s="36">
        <v>97</v>
      </c>
      <c r="AC7" s="36">
        <v>93</v>
      </c>
      <c r="AD7" s="1">
        <f t="shared" si="8"/>
        <v>190</v>
      </c>
      <c r="AE7" s="36">
        <v>89</v>
      </c>
      <c r="AF7" s="36">
        <v>90</v>
      </c>
      <c r="AG7" s="1">
        <f t="shared" si="9"/>
        <v>179</v>
      </c>
      <c r="AH7" s="36">
        <v>95</v>
      </c>
      <c r="AI7" s="36">
        <v>91</v>
      </c>
      <c r="AJ7" s="1">
        <f t="shared" si="10"/>
        <v>186</v>
      </c>
      <c r="AK7" s="10">
        <f t="shared" si="11"/>
        <v>555</v>
      </c>
      <c r="AL7" s="1"/>
      <c r="AN7" s="96">
        <v>95</v>
      </c>
      <c r="AO7" s="96">
        <v>97</v>
      </c>
      <c r="AP7" s="1">
        <f t="shared" si="12"/>
        <v>192</v>
      </c>
      <c r="AQ7" s="96">
        <v>90</v>
      </c>
      <c r="AR7" s="96">
        <v>94</v>
      </c>
      <c r="AS7" s="1">
        <f t="shared" si="13"/>
        <v>184</v>
      </c>
      <c r="AT7" s="96">
        <v>94</v>
      </c>
      <c r="AU7" s="96">
        <v>93</v>
      </c>
      <c r="AV7" s="1">
        <f t="shared" si="14"/>
        <v>187</v>
      </c>
      <c r="AW7" s="10">
        <f t="shared" si="15"/>
        <v>563</v>
      </c>
      <c r="AX7" s="1"/>
      <c r="AY7" s="1"/>
      <c r="AZ7" s="13"/>
      <c r="BA7" s="96">
        <v>93</v>
      </c>
      <c r="BB7" s="96">
        <v>95</v>
      </c>
      <c r="BC7" s="1">
        <f t="shared" si="16"/>
        <v>188</v>
      </c>
      <c r="BD7" s="96">
        <v>87</v>
      </c>
      <c r="BE7" s="96">
        <v>84</v>
      </c>
      <c r="BF7" s="1">
        <f t="shared" si="17"/>
        <v>171</v>
      </c>
      <c r="BG7" s="96">
        <v>92</v>
      </c>
      <c r="BH7" s="96">
        <v>95</v>
      </c>
      <c r="BI7" s="1">
        <f t="shared" si="18"/>
        <v>187</v>
      </c>
      <c r="BJ7" s="10">
        <f t="shared" si="19"/>
        <v>546</v>
      </c>
      <c r="BK7" s="1"/>
      <c r="BM7" s="82"/>
      <c r="BN7" s="8"/>
      <c r="BO7" s="94"/>
      <c r="BP7" s="94"/>
      <c r="BQ7" s="94"/>
      <c r="BR7" s="94"/>
      <c r="BS7" s="1"/>
      <c r="BT7" s="1"/>
      <c r="BU7" s="94"/>
      <c r="BX7" s="97"/>
      <c r="BY7" s="46"/>
    </row>
    <row r="8" spans="1:77" s="10" customFormat="1" ht="13.9" customHeight="1" x14ac:dyDescent="0.25">
      <c r="A8" s="1"/>
      <c r="B8" s="8" t="s">
        <v>71</v>
      </c>
      <c r="C8" s="1" t="s">
        <v>49</v>
      </c>
      <c r="D8" s="36">
        <v>93</v>
      </c>
      <c r="E8" s="36">
        <v>88</v>
      </c>
      <c r="F8" s="1">
        <f t="shared" si="0"/>
        <v>181</v>
      </c>
      <c r="G8" s="36">
        <v>81</v>
      </c>
      <c r="H8" s="36">
        <v>86</v>
      </c>
      <c r="I8" s="1">
        <f t="shared" si="1"/>
        <v>167</v>
      </c>
      <c r="J8" s="36">
        <v>91</v>
      </c>
      <c r="K8" s="36">
        <v>90</v>
      </c>
      <c r="L8" s="1">
        <f t="shared" si="2"/>
        <v>181</v>
      </c>
      <c r="M8" s="10">
        <f t="shared" si="3"/>
        <v>529</v>
      </c>
      <c r="N8" s="1"/>
      <c r="P8" s="82">
        <v>95</v>
      </c>
      <c r="Q8" s="82">
        <v>96</v>
      </c>
      <c r="R8" s="1">
        <f t="shared" si="4"/>
        <v>191</v>
      </c>
      <c r="S8" s="82">
        <v>88</v>
      </c>
      <c r="T8" s="82">
        <v>81</v>
      </c>
      <c r="U8" s="1">
        <f t="shared" si="5"/>
        <v>169</v>
      </c>
      <c r="V8" s="82">
        <v>85</v>
      </c>
      <c r="W8" s="82">
        <v>91</v>
      </c>
      <c r="X8" s="1">
        <f t="shared" si="6"/>
        <v>176</v>
      </c>
      <c r="Y8" s="13">
        <f t="shared" si="7"/>
        <v>536</v>
      </c>
      <c r="Z8" s="1"/>
      <c r="AB8" s="36">
        <v>97</v>
      </c>
      <c r="AC8" s="36">
        <v>96</v>
      </c>
      <c r="AD8" s="1">
        <f t="shared" si="8"/>
        <v>193</v>
      </c>
      <c r="AE8" s="36">
        <v>89</v>
      </c>
      <c r="AF8" s="36">
        <v>86</v>
      </c>
      <c r="AG8" s="1">
        <f t="shared" si="9"/>
        <v>175</v>
      </c>
      <c r="AH8" s="36">
        <v>84</v>
      </c>
      <c r="AI8" s="36">
        <v>90</v>
      </c>
      <c r="AJ8" s="1">
        <f t="shared" si="10"/>
        <v>174</v>
      </c>
      <c r="AK8" s="10">
        <f t="shared" si="11"/>
        <v>542</v>
      </c>
      <c r="AL8" s="1"/>
      <c r="AN8" s="96">
        <v>96</v>
      </c>
      <c r="AO8" s="96">
        <v>91</v>
      </c>
      <c r="AP8" s="1">
        <f t="shared" si="12"/>
        <v>187</v>
      </c>
      <c r="AQ8" s="96">
        <v>86</v>
      </c>
      <c r="AR8" s="96">
        <v>79</v>
      </c>
      <c r="AS8" s="1">
        <f t="shared" si="13"/>
        <v>165</v>
      </c>
      <c r="AT8" s="96">
        <v>90</v>
      </c>
      <c r="AU8" s="96">
        <v>88</v>
      </c>
      <c r="AV8" s="1">
        <f t="shared" si="14"/>
        <v>178</v>
      </c>
      <c r="AW8" s="10">
        <f t="shared" si="15"/>
        <v>530</v>
      </c>
      <c r="AX8" s="1"/>
      <c r="AY8" s="1"/>
      <c r="AZ8" s="13"/>
      <c r="BA8" s="96">
        <v>90</v>
      </c>
      <c r="BB8" s="96">
        <v>90</v>
      </c>
      <c r="BC8" s="1">
        <f t="shared" si="16"/>
        <v>180</v>
      </c>
      <c r="BD8" s="96">
        <v>80</v>
      </c>
      <c r="BE8" s="96">
        <v>88</v>
      </c>
      <c r="BF8" s="1">
        <f t="shared" si="17"/>
        <v>168</v>
      </c>
      <c r="BG8" s="96">
        <v>88</v>
      </c>
      <c r="BH8" s="96">
        <v>90</v>
      </c>
      <c r="BI8" s="1">
        <f t="shared" si="18"/>
        <v>178</v>
      </c>
      <c r="BJ8" s="13">
        <f t="shared" si="19"/>
        <v>526</v>
      </c>
      <c r="BK8" s="1"/>
      <c r="BM8" s="82"/>
      <c r="BN8" s="8"/>
      <c r="BO8" s="94"/>
      <c r="BP8" s="94"/>
      <c r="BQ8" s="94"/>
      <c r="BR8" s="94"/>
      <c r="BS8" s="1"/>
      <c r="BT8" s="1"/>
      <c r="BU8" s="94"/>
      <c r="BX8" s="97"/>
      <c r="BY8" s="46"/>
    </row>
    <row r="9" spans="1:77" s="10" customFormat="1" ht="13.9" customHeight="1" x14ac:dyDescent="0.25">
      <c r="A9" s="1"/>
      <c r="B9" s="8" t="s">
        <v>108</v>
      </c>
      <c r="C9" s="1" t="s">
        <v>49</v>
      </c>
      <c r="D9" s="36">
        <v>98</v>
      </c>
      <c r="E9" s="36">
        <v>95</v>
      </c>
      <c r="F9" s="1">
        <f t="shared" ref="F9" si="20">SUM(D9,E9)</f>
        <v>193</v>
      </c>
      <c r="G9" s="36">
        <v>82</v>
      </c>
      <c r="H9" s="36">
        <v>77</v>
      </c>
      <c r="I9" s="1">
        <f t="shared" ref="I9" si="21">SUM(H9,G9)</f>
        <v>159</v>
      </c>
      <c r="J9" s="36">
        <v>80</v>
      </c>
      <c r="K9" s="36">
        <v>85</v>
      </c>
      <c r="L9" s="1">
        <f t="shared" ref="L9" si="22">SUM(K9,J9)</f>
        <v>165</v>
      </c>
      <c r="M9" s="13">
        <f t="shared" ref="M9" si="23">SUM(K9,J9,H9,G9,E9,D9)</f>
        <v>517</v>
      </c>
      <c r="N9" s="1"/>
      <c r="P9" s="82">
        <v>98</v>
      </c>
      <c r="Q9" s="82">
        <v>97</v>
      </c>
      <c r="R9" s="1">
        <f t="shared" si="4"/>
        <v>195</v>
      </c>
      <c r="S9" s="82">
        <v>81</v>
      </c>
      <c r="T9" s="82">
        <v>85</v>
      </c>
      <c r="U9" s="1">
        <f t="shared" si="5"/>
        <v>166</v>
      </c>
      <c r="V9" s="82">
        <v>88</v>
      </c>
      <c r="W9" s="82">
        <v>86</v>
      </c>
      <c r="X9" s="1">
        <f t="shared" si="6"/>
        <v>174</v>
      </c>
      <c r="Y9" s="13">
        <f t="shared" si="7"/>
        <v>535</v>
      </c>
      <c r="Z9" s="1"/>
      <c r="AB9" s="36">
        <v>99</v>
      </c>
      <c r="AC9" s="36">
        <v>97</v>
      </c>
      <c r="AD9" s="1">
        <f t="shared" si="8"/>
        <v>196</v>
      </c>
      <c r="AE9" s="36">
        <v>90</v>
      </c>
      <c r="AF9" s="36">
        <v>85</v>
      </c>
      <c r="AG9" s="1">
        <f t="shared" si="9"/>
        <v>175</v>
      </c>
      <c r="AH9" s="36">
        <v>85</v>
      </c>
      <c r="AI9" s="36">
        <v>85</v>
      </c>
      <c r="AJ9" s="1">
        <f t="shared" si="10"/>
        <v>170</v>
      </c>
      <c r="AK9" s="13">
        <f t="shared" si="11"/>
        <v>541</v>
      </c>
      <c r="AL9" s="1"/>
      <c r="AN9" s="96">
        <v>99</v>
      </c>
      <c r="AO9" s="96">
        <v>100</v>
      </c>
      <c r="AP9" s="1">
        <f t="shared" si="12"/>
        <v>199</v>
      </c>
      <c r="AQ9" s="96">
        <v>84</v>
      </c>
      <c r="AR9" s="96">
        <v>82</v>
      </c>
      <c r="AS9" s="1">
        <f t="shared" si="13"/>
        <v>166</v>
      </c>
      <c r="AT9" s="96">
        <v>94</v>
      </c>
      <c r="AU9" s="96">
        <v>90</v>
      </c>
      <c r="AV9" s="1">
        <f t="shared" si="14"/>
        <v>184</v>
      </c>
      <c r="AW9" s="10">
        <f t="shared" si="15"/>
        <v>549</v>
      </c>
      <c r="AX9" s="1"/>
      <c r="AY9" s="1"/>
      <c r="AZ9" s="13"/>
      <c r="BA9" s="96">
        <v>97</v>
      </c>
      <c r="BB9" s="96">
        <v>95</v>
      </c>
      <c r="BC9" s="1">
        <f t="shared" si="16"/>
        <v>192</v>
      </c>
      <c r="BD9" s="96">
        <v>79</v>
      </c>
      <c r="BE9" s="96">
        <v>88</v>
      </c>
      <c r="BF9" s="1">
        <f t="shared" si="17"/>
        <v>167</v>
      </c>
      <c r="BG9" s="96">
        <v>94</v>
      </c>
      <c r="BH9" s="96">
        <v>92</v>
      </c>
      <c r="BI9" s="1">
        <f t="shared" si="18"/>
        <v>186</v>
      </c>
      <c r="BJ9" s="10">
        <f t="shared" si="19"/>
        <v>545</v>
      </c>
      <c r="BK9" s="1"/>
      <c r="BM9" s="82"/>
      <c r="BN9" s="8"/>
      <c r="BO9" s="94"/>
      <c r="BP9" s="94"/>
      <c r="BQ9" s="94"/>
      <c r="BR9" s="94"/>
      <c r="BS9" s="1"/>
      <c r="BT9" s="1"/>
      <c r="BU9" s="94"/>
      <c r="BX9" s="97"/>
      <c r="BY9" s="46"/>
    </row>
    <row r="10" spans="1:77" s="10" customFormat="1" ht="13.9" customHeight="1" x14ac:dyDescent="0.25">
      <c r="A10" s="1"/>
      <c r="B10" s="8" t="s">
        <v>109</v>
      </c>
      <c r="C10" s="1" t="s">
        <v>49</v>
      </c>
      <c r="D10" s="36">
        <v>94</v>
      </c>
      <c r="E10" s="36">
        <v>87</v>
      </c>
      <c r="F10" s="1">
        <f t="shared" si="0"/>
        <v>181</v>
      </c>
      <c r="G10" s="36">
        <v>63</v>
      </c>
      <c r="H10" s="36">
        <v>70</v>
      </c>
      <c r="I10" s="1">
        <f t="shared" si="1"/>
        <v>133</v>
      </c>
      <c r="J10" s="36">
        <v>86</v>
      </c>
      <c r="K10" s="36">
        <v>88</v>
      </c>
      <c r="L10" s="1">
        <f t="shared" si="2"/>
        <v>174</v>
      </c>
      <c r="M10" s="13">
        <f t="shared" si="3"/>
        <v>488</v>
      </c>
      <c r="N10" s="1"/>
      <c r="P10" s="82">
        <v>94</v>
      </c>
      <c r="Q10" s="82">
        <v>89</v>
      </c>
      <c r="R10" s="1">
        <f t="shared" si="4"/>
        <v>183</v>
      </c>
      <c r="S10" s="82">
        <v>75</v>
      </c>
      <c r="T10" s="82">
        <v>74</v>
      </c>
      <c r="U10" s="1">
        <f t="shared" si="5"/>
        <v>149</v>
      </c>
      <c r="V10" s="82">
        <v>83</v>
      </c>
      <c r="W10" s="82">
        <v>89</v>
      </c>
      <c r="X10" s="1">
        <f t="shared" si="6"/>
        <v>172</v>
      </c>
      <c r="Y10" s="13">
        <f t="shared" si="7"/>
        <v>504</v>
      </c>
      <c r="Z10" s="1"/>
      <c r="AB10" s="36"/>
      <c r="AC10" s="36"/>
      <c r="AD10" s="1">
        <f t="shared" si="8"/>
        <v>0</v>
      </c>
      <c r="AE10" s="36"/>
      <c r="AF10" s="36"/>
      <c r="AG10" s="1">
        <f t="shared" si="9"/>
        <v>0</v>
      </c>
      <c r="AH10" s="36"/>
      <c r="AI10" s="36"/>
      <c r="AJ10" s="1">
        <f t="shared" si="10"/>
        <v>0</v>
      </c>
      <c r="AK10" s="13">
        <f t="shared" si="11"/>
        <v>0</v>
      </c>
      <c r="AL10" s="1"/>
      <c r="AP10" s="1">
        <f t="shared" si="12"/>
        <v>0</v>
      </c>
      <c r="AS10" s="1">
        <f t="shared" si="13"/>
        <v>0</v>
      </c>
      <c r="AV10" s="1">
        <f t="shared" si="14"/>
        <v>0</v>
      </c>
      <c r="AW10" s="13">
        <f t="shared" si="15"/>
        <v>0</v>
      </c>
      <c r="AX10" s="1"/>
      <c r="AY10" s="1"/>
      <c r="AZ10" s="13"/>
      <c r="BA10" s="96"/>
      <c r="BB10" s="96"/>
      <c r="BC10" s="1">
        <f t="shared" si="16"/>
        <v>0</v>
      </c>
      <c r="BD10" s="96"/>
      <c r="BE10" s="96"/>
      <c r="BF10" s="1">
        <f t="shared" si="17"/>
        <v>0</v>
      </c>
      <c r="BG10" s="96"/>
      <c r="BH10" s="96"/>
      <c r="BI10" s="1">
        <f t="shared" si="18"/>
        <v>0</v>
      </c>
      <c r="BJ10" s="13">
        <f t="shared" si="19"/>
        <v>0</v>
      </c>
      <c r="BK10" s="1"/>
      <c r="BM10" s="82"/>
      <c r="BN10" s="8"/>
      <c r="BO10" s="94"/>
      <c r="BP10" s="94"/>
      <c r="BQ10" s="94"/>
      <c r="BR10" s="94"/>
      <c r="BS10" s="1"/>
      <c r="BT10" s="1"/>
      <c r="BU10" s="94"/>
      <c r="BX10" s="46"/>
      <c r="BY10" s="46"/>
    </row>
    <row r="11" spans="1:77" s="10" customFormat="1" ht="13.9" customHeight="1" x14ac:dyDescent="0.25">
      <c r="A11" s="1"/>
      <c r="B11" s="8" t="s">
        <v>110</v>
      </c>
      <c r="C11" s="1" t="s">
        <v>49</v>
      </c>
      <c r="D11" s="36">
        <v>94</v>
      </c>
      <c r="E11" s="36">
        <v>96</v>
      </c>
      <c r="F11" s="1">
        <f t="shared" ref="F11:F12" si="24">SUM(D11,E11)</f>
        <v>190</v>
      </c>
      <c r="G11" s="36">
        <v>85</v>
      </c>
      <c r="H11" s="36">
        <v>83</v>
      </c>
      <c r="I11" s="1">
        <f t="shared" ref="I11:I12" si="25">SUM(H11,G11)</f>
        <v>168</v>
      </c>
      <c r="J11" s="36">
        <v>94</v>
      </c>
      <c r="K11" s="36">
        <v>95</v>
      </c>
      <c r="L11" s="1">
        <f t="shared" ref="L11:L12" si="26">SUM(K11,J11)</f>
        <v>189</v>
      </c>
      <c r="M11" s="13">
        <f t="shared" ref="M11:M12" si="27">SUM(K11,J11,H11,G11,E11,D11)</f>
        <v>547</v>
      </c>
      <c r="N11" s="1"/>
      <c r="P11" s="82">
        <v>95</v>
      </c>
      <c r="Q11" s="82">
        <v>97</v>
      </c>
      <c r="R11" s="1">
        <f t="shared" si="4"/>
        <v>192</v>
      </c>
      <c r="S11" s="82">
        <v>85</v>
      </c>
      <c r="T11" s="82">
        <v>88</v>
      </c>
      <c r="U11" s="1">
        <f t="shared" si="5"/>
        <v>173</v>
      </c>
      <c r="V11" s="82">
        <v>92</v>
      </c>
      <c r="W11" s="82">
        <v>88</v>
      </c>
      <c r="X11" s="1">
        <f t="shared" si="6"/>
        <v>180</v>
      </c>
      <c r="Y11" s="10">
        <f t="shared" si="7"/>
        <v>545</v>
      </c>
      <c r="Z11" s="1"/>
      <c r="AB11" s="36">
        <v>98</v>
      </c>
      <c r="AC11" s="36">
        <v>98</v>
      </c>
      <c r="AD11" s="1">
        <f t="shared" ref="AD11:AD12" si="28">SUM(AB11,AC11)</f>
        <v>196</v>
      </c>
      <c r="AE11" s="36">
        <v>92</v>
      </c>
      <c r="AF11" s="36">
        <v>86</v>
      </c>
      <c r="AG11" s="1">
        <f t="shared" ref="AG11:AG12" si="29">SUM(AF11,AE11)</f>
        <v>178</v>
      </c>
      <c r="AH11" s="36">
        <v>95</v>
      </c>
      <c r="AI11" s="36">
        <v>91</v>
      </c>
      <c r="AJ11" s="1">
        <f t="shared" ref="AJ11:AJ12" si="30">SUM(AI11,AH11)</f>
        <v>186</v>
      </c>
      <c r="AK11" s="10">
        <f t="shared" ref="AK11:AK12" si="31">SUM(AI11,AH11,AF11,AE11,AC11,AB11)</f>
        <v>560</v>
      </c>
      <c r="AL11" s="1"/>
      <c r="AN11" s="96">
        <v>97</v>
      </c>
      <c r="AO11" s="96">
        <v>99</v>
      </c>
      <c r="AP11" s="1">
        <f t="shared" ref="AP11:AP12" si="32">SUM(AN11,AO11)</f>
        <v>196</v>
      </c>
      <c r="AQ11" s="96">
        <v>89</v>
      </c>
      <c r="AR11" s="96">
        <v>83</v>
      </c>
      <c r="AS11" s="1">
        <f t="shared" ref="AS11:AS12" si="33">SUM(AR11,AQ11)</f>
        <v>172</v>
      </c>
      <c r="AT11" s="96">
        <v>96</v>
      </c>
      <c r="AU11" s="96">
        <v>92</v>
      </c>
      <c r="AV11" s="1">
        <f t="shared" ref="AV11:AV12" si="34">SUM(AU11,AT11)</f>
        <v>188</v>
      </c>
      <c r="AW11" s="10">
        <f t="shared" ref="AW11:AW12" si="35">SUM(AU11,AT11,AR11,AQ11,AO11,AN11)</f>
        <v>556</v>
      </c>
      <c r="AX11" s="1"/>
      <c r="AY11" s="1"/>
      <c r="AZ11" s="13"/>
      <c r="BA11" s="96">
        <v>91</v>
      </c>
      <c r="BB11" s="96">
        <v>94</v>
      </c>
      <c r="BC11" s="1">
        <f t="shared" ref="BC11:BC12" si="36">SUM(BA11,BB11)</f>
        <v>185</v>
      </c>
      <c r="BD11" s="96">
        <v>89</v>
      </c>
      <c r="BE11" s="96">
        <v>87</v>
      </c>
      <c r="BF11" s="1">
        <f t="shared" ref="BF11:BF12" si="37">SUM(BE11,BD11)</f>
        <v>176</v>
      </c>
      <c r="BG11" s="96">
        <v>91</v>
      </c>
      <c r="BH11" s="96">
        <v>87</v>
      </c>
      <c r="BI11" s="1">
        <f t="shared" ref="BI11:BI12" si="38">SUM(BH11,BG11)</f>
        <v>178</v>
      </c>
      <c r="BJ11" s="10">
        <f t="shared" ref="BJ11:BJ12" si="39">SUM(BH11,BG11,BE11,BD11,BB11,BA11)</f>
        <v>539</v>
      </c>
      <c r="BK11" s="1"/>
      <c r="BM11" s="82"/>
      <c r="BN11" s="8"/>
      <c r="BO11" s="94"/>
      <c r="BP11" s="94"/>
      <c r="BQ11" s="94"/>
      <c r="BR11" s="94"/>
      <c r="BS11" s="1"/>
      <c r="BT11" s="1"/>
      <c r="BU11" s="94"/>
      <c r="BX11" s="46"/>
      <c r="BY11" s="46"/>
    </row>
    <row r="12" spans="1:77" s="10" customFormat="1" ht="13.9" customHeight="1" x14ac:dyDescent="0.25">
      <c r="A12" s="1"/>
      <c r="B12" s="6"/>
      <c r="C12" s="1" t="s">
        <v>49</v>
      </c>
      <c r="D12" s="1"/>
      <c r="E12" s="1"/>
      <c r="F12" s="1">
        <f t="shared" si="24"/>
        <v>0</v>
      </c>
      <c r="G12" s="1"/>
      <c r="H12" s="1"/>
      <c r="I12" s="1">
        <f t="shared" si="25"/>
        <v>0</v>
      </c>
      <c r="J12" s="1"/>
      <c r="K12" s="1"/>
      <c r="L12" s="1">
        <f t="shared" si="26"/>
        <v>0</v>
      </c>
      <c r="M12" s="13">
        <f t="shared" si="27"/>
        <v>0</v>
      </c>
      <c r="N12" s="1"/>
      <c r="P12" s="1"/>
      <c r="Q12" s="1"/>
      <c r="R12" s="1">
        <f t="shared" si="4"/>
        <v>0</v>
      </c>
      <c r="S12" s="1"/>
      <c r="T12" s="1"/>
      <c r="U12" s="1">
        <f t="shared" si="5"/>
        <v>0</v>
      </c>
      <c r="V12" s="1"/>
      <c r="W12" s="1"/>
      <c r="X12" s="1">
        <f t="shared" si="6"/>
        <v>0</v>
      </c>
      <c r="Y12" s="13">
        <f t="shared" si="7"/>
        <v>0</v>
      </c>
      <c r="Z12" s="1"/>
      <c r="AB12" s="60"/>
      <c r="AC12" s="60"/>
      <c r="AD12" s="1">
        <f t="shared" si="28"/>
        <v>0</v>
      </c>
      <c r="AE12" s="60"/>
      <c r="AF12" s="60"/>
      <c r="AG12" s="1">
        <f t="shared" si="29"/>
        <v>0</v>
      </c>
      <c r="AH12" s="60"/>
      <c r="AI12" s="60"/>
      <c r="AJ12" s="1">
        <f t="shared" si="30"/>
        <v>0</v>
      </c>
      <c r="AK12" s="13">
        <f t="shared" si="31"/>
        <v>0</v>
      </c>
      <c r="AL12" s="1"/>
      <c r="AP12" s="1">
        <f t="shared" si="32"/>
        <v>0</v>
      </c>
      <c r="AS12" s="1">
        <f t="shared" si="33"/>
        <v>0</v>
      </c>
      <c r="AV12" s="1">
        <f t="shared" si="34"/>
        <v>0</v>
      </c>
      <c r="AW12" s="13">
        <f t="shared" si="35"/>
        <v>0</v>
      </c>
      <c r="AX12" s="1"/>
      <c r="AY12" s="1"/>
      <c r="AZ12" s="13"/>
      <c r="BA12" s="13"/>
      <c r="BB12" s="13"/>
      <c r="BC12" s="1">
        <f t="shared" si="36"/>
        <v>0</v>
      </c>
      <c r="BD12" s="13"/>
      <c r="BE12" s="13"/>
      <c r="BF12" s="1">
        <f t="shared" si="37"/>
        <v>0</v>
      </c>
      <c r="BG12" s="13"/>
      <c r="BH12" s="13"/>
      <c r="BI12" s="1">
        <f t="shared" si="38"/>
        <v>0</v>
      </c>
      <c r="BJ12" s="13">
        <f t="shared" si="39"/>
        <v>0</v>
      </c>
      <c r="BK12" s="1"/>
      <c r="BM12" s="1"/>
      <c r="BN12" s="6"/>
      <c r="BO12" s="94"/>
      <c r="BP12" s="94"/>
      <c r="BQ12" s="94"/>
      <c r="BR12" s="94"/>
      <c r="BS12" s="1"/>
      <c r="BT12" s="1"/>
      <c r="BU12" s="94"/>
      <c r="BX12" s="46"/>
      <c r="BY12" s="46"/>
    </row>
    <row r="13" spans="1:77" s="10" customFormat="1" ht="13.9" customHeight="1" x14ac:dyDescent="0.25">
      <c r="B13" s="61"/>
      <c r="AZ13" s="13"/>
      <c r="BN13" s="61"/>
      <c r="BX13" s="46"/>
      <c r="BY13" s="46"/>
    </row>
    <row r="14" spans="1:77" ht="13.9" customHeight="1" x14ac:dyDescent="0.25">
      <c r="A14" s="10" t="s">
        <v>51</v>
      </c>
      <c r="B14" s="61" t="s">
        <v>1</v>
      </c>
      <c r="C14" s="10" t="s">
        <v>2</v>
      </c>
      <c r="D14" s="10" t="s">
        <v>6</v>
      </c>
      <c r="E14" s="10" t="s">
        <v>7</v>
      </c>
      <c r="F14" s="10" t="s">
        <v>8</v>
      </c>
      <c r="G14" s="10" t="s">
        <v>9</v>
      </c>
      <c r="H14" s="12" t="s">
        <v>10</v>
      </c>
      <c r="I14" s="10" t="s">
        <v>11</v>
      </c>
      <c r="J14" s="10" t="s">
        <v>3</v>
      </c>
      <c r="K14" s="10" t="s">
        <v>4</v>
      </c>
      <c r="L14" s="10" t="s">
        <v>5</v>
      </c>
      <c r="M14" s="10" t="s">
        <v>12</v>
      </c>
      <c r="N14" s="10" t="s">
        <v>13</v>
      </c>
      <c r="P14" s="10" t="s">
        <v>6</v>
      </c>
      <c r="Q14" s="10" t="s">
        <v>7</v>
      </c>
      <c r="R14" s="10" t="s">
        <v>8</v>
      </c>
      <c r="S14" s="10" t="s">
        <v>9</v>
      </c>
      <c r="T14" s="12" t="s">
        <v>10</v>
      </c>
      <c r="U14" s="10" t="s">
        <v>11</v>
      </c>
      <c r="V14" s="10" t="s">
        <v>3</v>
      </c>
      <c r="W14" s="10" t="s">
        <v>4</v>
      </c>
      <c r="X14" s="10" t="s">
        <v>5</v>
      </c>
      <c r="Y14" s="10" t="s">
        <v>12</v>
      </c>
      <c r="Z14" s="10" t="s">
        <v>13</v>
      </c>
      <c r="AB14" s="10" t="s">
        <v>6</v>
      </c>
      <c r="AC14" s="10" t="s">
        <v>7</v>
      </c>
      <c r="AD14" s="10" t="s">
        <v>8</v>
      </c>
      <c r="AE14" s="10" t="s">
        <v>9</v>
      </c>
      <c r="AF14" s="12" t="s">
        <v>10</v>
      </c>
      <c r="AG14" s="10" t="s">
        <v>11</v>
      </c>
      <c r="AH14" s="10" t="s">
        <v>3</v>
      </c>
      <c r="AI14" s="10" t="s">
        <v>4</v>
      </c>
      <c r="AJ14" s="10" t="s">
        <v>5</v>
      </c>
      <c r="AK14" s="10" t="s">
        <v>12</v>
      </c>
      <c r="AL14" s="10" t="s">
        <v>13</v>
      </c>
      <c r="AN14" s="10" t="s">
        <v>6</v>
      </c>
      <c r="AO14" s="10" t="s">
        <v>7</v>
      </c>
      <c r="AP14" s="10" t="s">
        <v>8</v>
      </c>
      <c r="AQ14" s="10" t="s">
        <v>9</v>
      </c>
      <c r="AR14" s="12" t="s">
        <v>10</v>
      </c>
      <c r="AS14" s="10" t="s">
        <v>11</v>
      </c>
      <c r="AT14" s="10" t="s">
        <v>3</v>
      </c>
      <c r="AU14" s="10" t="s">
        <v>4</v>
      </c>
      <c r="AV14" s="10" t="s">
        <v>5</v>
      </c>
      <c r="AW14" s="10" t="s">
        <v>12</v>
      </c>
      <c r="AX14" s="10" t="s">
        <v>13</v>
      </c>
      <c r="AY14" s="10"/>
      <c r="BA14" s="10" t="s">
        <v>6</v>
      </c>
      <c r="BB14" s="10" t="s">
        <v>7</v>
      </c>
      <c r="BC14" s="10" t="s">
        <v>8</v>
      </c>
      <c r="BD14" s="10" t="s">
        <v>9</v>
      </c>
      <c r="BE14" s="12" t="s">
        <v>10</v>
      </c>
      <c r="BF14" s="10" t="s">
        <v>11</v>
      </c>
      <c r="BG14" s="10" t="s">
        <v>3</v>
      </c>
      <c r="BH14" s="10" t="s">
        <v>4</v>
      </c>
      <c r="BI14" s="10" t="s">
        <v>5</v>
      </c>
      <c r="BJ14" s="10" t="s">
        <v>12</v>
      </c>
      <c r="BK14" s="10" t="s">
        <v>13</v>
      </c>
      <c r="BN14" s="61"/>
      <c r="BX14" s="46"/>
      <c r="BY14" s="46"/>
    </row>
    <row r="15" spans="1:77" ht="13.9" customHeight="1" x14ac:dyDescent="0.25">
      <c r="B15" s="14" t="s">
        <v>68</v>
      </c>
      <c r="C15" s="13" t="s">
        <v>15</v>
      </c>
      <c r="D15" s="5">
        <v>97</v>
      </c>
      <c r="E15" s="5">
        <v>95</v>
      </c>
      <c r="F15" s="1">
        <f t="shared" ref="F15:F22" si="40">SUM(E15,D15)</f>
        <v>192</v>
      </c>
      <c r="G15" s="5">
        <v>85</v>
      </c>
      <c r="H15" s="5">
        <v>80</v>
      </c>
      <c r="I15" s="1">
        <f t="shared" ref="I15:I22" si="41">SUM(H15,G15)</f>
        <v>165</v>
      </c>
      <c r="J15" s="1">
        <v>87</v>
      </c>
      <c r="K15" s="1">
        <v>87</v>
      </c>
      <c r="L15" s="1">
        <f t="shared" ref="L15:L22" si="42">SUM(K15,J15)</f>
        <v>174</v>
      </c>
      <c r="M15" s="10">
        <f t="shared" ref="M15:M22" si="43">SUM(K15,J15,H15,G15,E15,D15)</f>
        <v>531</v>
      </c>
      <c r="N15" s="10">
        <f>SUM(M15,M16,M17,M18,M24)-MIN(M15,M16,M17,M18,M24)</f>
        <v>2106</v>
      </c>
      <c r="P15" s="46">
        <v>96</v>
      </c>
      <c r="Q15" s="46">
        <v>95</v>
      </c>
      <c r="R15" s="1">
        <f t="shared" ref="R15:R22" si="44">SUM(Q15,P15)</f>
        <v>191</v>
      </c>
      <c r="S15" s="46">
        <v>91</v>
      </c>
      <c r="T15" s="46">
        <v>88</v>
      </c>
      <c r="U15" s="1">
        <f t="shared" ref="U15:U22" si="45">SUM(T15,S15)</f>
        <v>179</v>
      </c>
      <c r="V15" s="1">
        <v>80</v>
      </c>
      <c r="W15" s="1">
        <v>84</v>
      </c>
      <c r="X15" s="1">
        <f t="shared" ref="X15:X22" si="46">SUM(W15,V15)</f>
        <v>164</v>
      </c>
      <c r="Y15" s="10">
        <f t="shared" ref="Y15:Y22" si="47">SUM(W15,V15,T15,S15,Q15,P15)</f>
        <v>534</v>
      </c>
      <c r="Z15" s="10">
        <f>SUM(Y15+Y18+Y20+Y24+Y17)-MIN(Y15,Y17,Y18,Y20,Y24)</f>
        <v>2071</v>
      </c>
      <c r="AB15" s="5">
        <v>98</v>
      </c>
      <c r="AC15" s="5">
        <v>97</v>
      </c>
      <c r="AD15" s="1">
        <f t="shared" ref="AD15:AD22" si="48">SUM(AC15,AB15)</f>
        <v>195</v>
      </c>
      <c r="AE15" s="5">
        <v>84</v>
      </c>
      <c r="AF15" s="5">
        <v>93</v>
      </c>
      <c r="AG15" s="1">
        <f t="shared" ref="AG15:AG22" si="49">SUM(AF15,AE15)</f>
        <v>177</v>
      </c>
      <c r="AH15" s="1">
        <v>86</v>
      </c>
      <c r="AI15" s="1">
        <v>88</v>
      </c>
      <c r="AJ15" s="1">
        <f t="shared" ref="AJ15:AJ22" si="50">SUM(AI15,AH15)</f>
        <v>174</v>
      </c>
      <c r="AK15" s="13">
        <f t="shared" ref="AK15:AK22" si="51">SUM(AI15,AH15,AF15,AE15,AC15,AB15)</f>
        <v>546</v>
      </c>
      <c r="AL15" s="10">
        <f>SUM(AK15,AK16,AK17,AK18)</f>
        <v>2160</v>
      </c>
      <c r="AN15" s="46">
        <v>96</v>
      </c>
      <c r="AO15" s="46">
        <v>97</v>
      </c>
      <c r="AP15" s="1">
        <f t="shared" ref="AP15:AP22" si="52">SUM(AO15,AN15)</f>
        <v>193</v>
      </c>
      <c r="AQ15" s="46">
        <v>87</v>
      </c>
      <c r="AR15" s="46">
        <v>84</v>
      </c>
      <c r="AS15" s="1">
        <f t="shared" ref="AS15:AS22" si="53">SUM(AR15,AQ15)</f>
        <v>171</v>
      </c>
      <c r="AT15" s="1">
        <v>87</v>
      </c>
      <c r="AU15" s="1">
        <v>88</v>
      </c>
      <c r="AV15" s="1">
        <f t="shared" ref="AV15:AV22" si="54">SUM(AU15,AT15)</f>
        <v>175</v>
      </c>
      <c r="AW15" s="10">
        <f t="shared" ref="AW15:AW22" si="55">SUM(AU15,AT15,AR15,AQ15,AO15,AN15)</f>
        <v>539</v>
      </c>
      <c r="AX15" s="10">
        <f>SUM(AW15,AW16,AW17,AW18,AW24)-MIN(AW15,AW16,AW17,AW18,AW24)</f>
        <v>2148</v>
      </c>
      <c r="AY15" s="10"/>
      <c r="AZ15" s="13"/>
      <c r="BA15" s="94">
        <v>96</v>
      </c>
      <c r="BB15" s="94">
        <v>93</v>
      </c>
      <c r="BC15" s="1">
        <f t="shared" ref="BC15:BC22" si="56">SUM(BB15,BA15)</f>
        <v>189</v>
      </c>
      <c r="BD15" s="94">
        <v>90</v>
      </c>
      <c r="BE15" s="94">
        <v>92</v>
      </c>
      <c r="BF15" s="1">
        <f t="shared" ref="BF15:BF22" si="57">SUM(BE15,BD15)</f>
        <v>182</v>
      </c>
      <c r="BG15" s="94">
        <v>86</v>
      </c>
      <c r="BH15" s="94">
        <v>85</v>
      </c>
      <c r="BI15" s="1">
        <f t="shared" ref="BI15:BI22" si="58">SUM(BH15,BG15)</f>
        <v>171</v>
      </c>
      <c r="BJ15" s="10">
        <f t="shared" ref="BJ15:BJ22" si="59">SUM(BH15,BG15,BE15,BD15,BB15,BA15)</f>
        <v>542</v>
      </c>
      <c r="BK15" s="10">
        <f>SUM(BJ15,BJ16,BJ17,BJ18,BJ24)-MIN(BJ15,BJ16,BJ17,BJ18,BJ24)</f>
        <v>2146</v>
      </c>
      <c r="BM15" s="46"/>
      <c r="BN15" s="14"/>
      <c r="BO15" s="94"/>
      <c r="BP15" s="94"/>
      <c r="BQ15" s="94"/>
      <c r="BR15" s="94"/>
      <c r="BU15" s="94"/>
      <c r="BV15" s="94"/>
      <c r="BW15" s="96"/>
    </row>
    <row r="16" spans="1:77" ht="13.9" customHeight="1" x14ac:dyDescent="0.25">
      <c r="B16" s="14" t="s">
        <v>73</v>
      </c>
      <c r="C16" s="13" t="s">
        <v>15</v>
      </c>
      <c r="D16">
        <v>90</v>
      </c>
      <c r="E16">
        <v>90</v>
      </c>
      <c r="F16" s="1">
        <f t="shared" si="40"/>
        <v>180</v>
      </c>
      <c r="G16">
        <v>91</v>
      </c>
      <c r="H16">
        <v>81</v>
      </c>
      <c r="I16" s="1">
        <f t="shared" si="41"/>
        <v>172</v>
      </c>
      <c r="J16" s="1">
        <v>87</v>
      </c>
      <c r="K16" s="1">
        <v>84</v>
      </c>
      <c r="L16" s="1">
        <f t="shared" si="42"/>
        <v>171</v>
      </c>
      <c r="M16" s="10">
        <f t="shared" si="43"/>
        <v>523</v>
      </c>
      <c r="P16" s="46"/>
      <c r="Q16" s="46"/>
      <c r="R16" s="1">
        <f t="shared" si="44"/>
        <v>0</v>
      </c>
      <c r="S16" s="46"/>
      <c r="T16" s="46"/>
      <c r="U16" s="1">
        <f t="shared" si="45"/>
        <v>0</v>
      </c>
      <c r="V16" s="46"/>
      <c r="W16" s="46"/>
      <c r="X16" s="1">
        <f t="shared" si="46"/>
        <v>0</v>
      </c>
      <c r="Y16" s="13">
        <f t="shared" si="47"/>
        <v>0</v>
      </c>
      <c r="AB16" s="5">
        <v>92</v>
      </c>
      <c r="AC16" s="5">
        <v>93</v>
      </c>
      <c r="AD16" s="1">
        <f t="shared" si="48"/>
        <v>185</v>
      </c>
      <c r="AE16" s="5">
        <v>90</v>
      </c>
      <c r="AF16" s="5">
        <v>82</v>
      </c>
      <c r="AG16" s="1">
        <f t="shared" si="49"/>
        <v>172</v>
      </c>
      <c r="AH16" s="1">
        <v>91</v>
      </c>
      <c r="AI16" s="1">
        <v>88</v>
      </c>
      <c r="AJ16" s="1">
        <f t="shared" si="50"/>
        <v>179</v>
      </c>
      <c r="AK16" s="13">
        <f t="shared" si="51"/>
        <v>536</v>
      </c>
      <c r="AN16" s="46">
        <v>93</v>
      </c>
      <c r="AO16" s="46">
        <v>86</v>
      </c>
      <c r="AP16" s="1">
        <f t="shared" si="52"/>
        <v>179</v>
      </c>
      <c r="AQ16" s="46">
        <v>88</v>
      </c>
      <c r="AR16" s="46">
        <v>84</v>
      </c>
      <c r="AS16" s="1">
        <f t="shared" si="53"/>
        <v>172</v>
      </c>
      <c r="AT16" s="1">
        <v>91</v>
      </c>
      <c r="AU16" s="1">
        <v>88</v>
      </c>
      <c r="AV16" s="1">
        <f t="shared" si="54"/>
        <v>179</v>
      </c>
      <c r="AW16" s="10">
        <f t="shared" si="55"/>
        <v>530</v>
      </c>
      <c r="AZ16" s="13"/>
      <c r="BA16" s="94">
        <v>91</v>
      </c>
      <c r="BB16" s="94">
        <v>91</v>
      </c>
      <c r="BC16" s="1">
        <f t="shared" si="56"/>
        <v>182</v>
      </c>
      <c r="BD16" s="94">
        <v>80</v>
      </c>
      <c r="BE16" s="94">
        <v>95</v>
      </c>
      <c r="BF16" s="1">
        <f t="shared" si="57"/>
        <v>175</v>
      </c>
      <c r="BG16" s="94">
        <v>91</v>
      </c>
      <c r="BH16" s="94">
        <v>88</v>
      </c>
      <c r="BI16" s="1">
        <f t="shared" si="58"/>
        <v>179</v>
      </c>
      <c r="BJ16" s="10">
        <f t="shared" si="59"/>
        <v>536</v>
      </c>
      <c r="BM16" s="46"/>
      <c r="BN16" s="14"/>
      <c r="BO16" s="94"/>
      <c r="BP16" s="94"/>
      <c r="BQ16" s="94"/>
      <c r="BR16" s="94"/>
      <c r="BU16" s="94"/>
      <c r="BV16" s="94"/>
    </row>
    <row r="17" spans="1:76" ht="13.9" customHeight="1" x14ac:dyDescent="0.25">
      <c r="B17" s="14" t="s">
        <v>74</v>
      </c>
      <c r="C17" s="13" t="s">
        <v>15</v>
      </c>
      <c r="D17">
        <v>94</v>
      </c>
      <c r="E17">
        <v>88</v>
      </c>
      <c r="F17" s="1">
        <f t="shared" si="40"/>
        <v>182</v>
      </c>
      <c r="G17">
        <v>76</v>
      </c>
      <c r="H17">
        <v>90</v>
      </c>
      <c r="I17" s="1">
        <f t="shared" si="41"/>
        <v>166</v>
      </c>
      <c r="J17" s="1">
        <v>82</v>
      </c>
      <c r="K17" s="1">
        <v>93</v>
      </c>
      <c r="L17" s="1">
        <f t="shared" si="42"/>
        <v>175</v>
      </c>
      <c r="M17" s="10">
        <f t="shared" si="43"/>
        <v>523</v>
      </c>
      <c r="P17" s="46">
        <v>94</v>
      </c>
      <c r="Q17" s="46">
        <v>88</v>
      </c>
      <c r="R17" s="1">
        <f t="shared" si="44"/>
        <v>182</v>
      </c>
      <c r="S17" s="46">
        <v>76</v>
      </c>
      <c r="T17" s="46">
        <v>89</v>
      </c>
      <c r="U17" s="1">
        <f t="shared" si="45"/>
        <v>165</v>
      </c>
      <c r="V17" s="1">
        <v>83</v>
      </c>
      <c r="W17" s="1">
        <v>93</v>
      </c>
      <c r="X17" s="1">
        <f t="shared" si="46"/>
        <v>176</v>
      </c>
      <c r="Y17" s="10">
        <f t="shared" si="47"/>
        <v>523</v>
      </c>
      <c r="AB17" s="1">
        <v>98</v>
      </c>
      <c r="AC17" s="1">
        <v>93</v>
      </c>
      <c r="AD17" s="1">
        <f t="shared" si="48"/>
        <v>191</v>
      </c>
      <c r="AE17" s="1">
        <v>89</v>
      </c>
      <c r="AF17" s="1">
        <v>85</v>
      </c>
      <c r="AG17" s="1">
        <f t="shared" si="49"/>
        <v>174</v>
      </c>
      <c r="AH17" s="1">
        <v>91</v>
      </c>
      <c r="AI17" s="1">
        <v>96</v>
      </c>
      <c r="AJ17" s="1">
        <f t="shared" si="50"/>
        <v>187</v>
      </c>
      <c r="AK17" s="13">
        <f t="shared" si="51"/>
        <v>552</v>
      </c>
      <c r="AN17" s="46">
        <v>95</v>
      </c>
      <c r="AO17" s="46">
        <v>97</v>
      </c>
      <c r="AP17" s="1">
        <f t="shared" si="52"/>
        <v>192</v>
      </c>
      <c r="AQ17" s="46">
        <v>83</v>
      </c>
      <c r="AR17" s="46">
        <v>90</v>
      </c>
      <c r="AS17" s="1">
        <f t="shared" si="53"/>
        <v>173</v>
      </c>
      <c r="AT17" s="1">
        <v>90</v>
      </c>
      <c r="AU17" s="1">
        <v>92</v>
      </c>
      <c r="AV17" s="1">
        <f t="shared" si="54"/>
        <v>182</v>
      </c>
      <c r="AW17" s="10">
        <f t="shared" si="55"/>
        <v>547</v>
      </c>
      <c r="AZ17" s="13"/>
      <c r="BA17" s="94">
        <v>96</v>
      </c>
      <c r="BB17" s="94">
        <v>98</v>
      </c>
      <c r="BC17" s="1">
        <f t="shared" si="56"/>
        <v>194</v>
      </c>
      <c r="BD17" s="94">
        <v>88</v>
      </c>
      <c r="BE17" s="94">
        <v>84</v>
      </c>
      <c r="BF17" s="1">
        <f t="shared" si="57"/>
        <v>172</v>
      </c>
      <c r="BG17" s="94">
        <v>90</v>
      </c>
      <c r="BH17" s="94">
        <v>83</v>
      </c>
      <c r="BI17" s="1">
        <f t="shared" si="58"/>
        <v>173</v>
      </c>
      <c r="BJ17" s="10">
        <f t="shared" si="59"/>
        <v>539</v>
      </c>
      <c r="BM17" s="46"/>
      <c r="BN17" s="14"/>
      <c r="BO17" s="94"/>
      <c r="BP17" s="94"/>
      <c r="BQ17" s="94"/>
      <c r="BR17" s="94"/>
      <c r="BU17" s="94"/>
      <c r="BV17" s="94"/>
      <c r="BW17" s="96"/>
    </row>
    <row r="18" spans="1:76" ht="13.9" customHeight="1" x14ac:dyDescent="0.25">
      <c r="B18" s="14" t="s">
        <v>75</v>
      </c>
      <c r="C18" s="13" t="s">
        <v>15</v>
      </c>
      <c r="D18">
        <v>95</v>
      </c>
      <c r="E18">
        <v>87</v>
      </c>
      <c r="F18" s="1">
        <f t="shared" si="40"/>
        <v>182</v>
      </c>
      <c r="G18">
        <v>88</v>
      </c>
      <c r="H18">
        <v>92</v>
      </c>
      <c r="I18" s="1">
        <f t="shared" si="41"/>
        <v>180</v>
      </c>
      <c r="J18" s="1">
        <v>85</v>
      </c>
      <c r="K18" s="1">
        <v>82</v>
      </c>
      <c r="L18" s="1">
        <f t="shared" si="42"/>
        <v>167</v>
      </c>
      <c r="M18" s="10">
        <f t="shared" si="43"/>
        <v>529</v>
      </c>
      <c r="P18" s="46">
        <v>91</v>
      </c>
      <c r="Q18" s="46">
        <v>93</v>
      </c>
      <c r="R18" s="1">
        <f t="shared" si="44"/>
        <v>184</v>
      </c>
      <c r="S18" s="46">
        <v>85</v>
      </c>
      <c r="T18" s="46">
        <v>86</v>
      </c>
      <c r="U18" s="1">
        <f t="shared" si="45"/>
        <v>171</v>
      </c>
      <c r="V18" s="1">
        <v>85</v>
      </c>
      <c r="W18" s="1">
        <v>88</v>
      </c>
      <c r="X18" s="1">
        <f t="shared" si="46"/>
        <v>173</v>
      </c>
      <c r="Y18" s="10">
        <f t="shared" si="47"/>
        <v>528</v>
      </c>
      <c r="AB18" s="5">
        <v>94</v>
      </c>
      <c r="AC18" s="5">
        <v>95</v>
      </c>
      <c r="AD18" s="1">
        <f t="shared" si="48"/>
        <v>189</v>
      </c>
      <c r="AE18" s="5">
        <v>77</v>
      </c>
      <c r="AF18" s="5">
        <v>81</v>
      </c>
      <c r="AG18" s="1">
        <f t="shared" si="49"/>
        <v>158</v>
      </c>
      <c r="AH18" s="1">
        <v>89</v>
      </c>
      <c r="AI18" s="1">
        <v>90</v>
      </c>
      <c r="AJ18" s="1">
        <f t="shared" si="50"/>
        <v>179</v>
      </c>
      <c r="AK18" s="13">
        <f t="shared" si="51"/>
        <v>526</v>
      </c>
      <c r="AN18" s="1">
        <v>93</v>
      </c>
      <c r="AO18" s="1">
        <v>97</v>
      </c>
      <c r="AP18" s="1">
        <f t="shared" si="52"/>
        <v>190</v>
      </c>
      <c r="AQ18" s="1">
        <v>82</v>
      </c>
      <c r="AR18" s="1">
        <v>77</v>
      </c>
      <c r="AS18" s="1">
        <f t="shared" si="53"/>
        <v>159</v>
      </c>
      <c r="AT18" s="1">
        <v>91</v>
      </c>
      <c r="AU18" s="1">
        <v>92</v>
      </c>
      <c r="AV18" s="1">
        <f t="shared" si="54"/>
        <v>183</v>
      </c>
      <c r="AW18" s="10">
        <f t="shared" si="55"/>
        <v>532</v>
      </c>
      <c r="AZ18" s="13"/>
      <c r="BA18" s="94">
        <v>93</v>
      </c>
      <c r="BB18" s="94">
        <v>95</v>
      </c>
      <c r="BC18" s="1">
        <f t="shared" si="56"/>
        <v>188</v>
      </c>
      <c r="BD18" s="94">
        <v>83</v>
      </c>
      <c r="BE18" s="94">
        <v>78</v>
      </c>
      <c r="BF18" s="1">
        <f t="shared" si="57"/>
        <v>161</v>
      </c>
      <c r="BG18" s="94">
        <v>89</v>
      </c>
      <c r="BH18" s="94">
        <v>91</v>
      </c>
      <c r="BI18" s="1">
        <f t="shared" si="58"/>
        <v>180</v>
      </c>
      <c r="BJ18" s="10">
        <f t="shared" si="59"/>
        <v>529</v>
      </c>
      <c r="BM18" s="46"/>
      <c r="BN18" s="14"/>
      <c r="BO18" s="94"/>
      <c r="BP18" s="94"/>
      <c r="BQ18" s="94"/>
      <c r="BR18" s="94"/>
      <c r="BU18" s="94"/>
      <c r="BV18" s="94"/>
      <c r="BW18" s="96"/>
    </row>
    <row r="19" spans="1:76" ht="13.9" customHeight="1" x14ac:dyDescent="0.25">
      <c r="B19" s="43" t="s">
        <v>76</v>
      </c>
      <c r="C19" s="13" t="s">
        <v>15</v>
      </c>
      <c r="D19"/>
      <c r="E19"/>
      <c r="F19" s="1">
        <f t="shared" si="40"/>
        <v>0</v>
      </c>
      <c r="G19"/>
      <c r="H19"/>
      <c r="I19" s="1">
        <f t="shared" si="41"/>
        <v>0</v>
      </c>
      <c r="L19" s="1">
        <f t="shared" si="42"/>
        <v>0</v>
      </c>
      <c r="M19" s="13">
        <f t="shared" si="43"/>
        <v>0</v>
      </c>
      <c r="P19" s="46"/>
      <c r="Q19" s="46"/>
      <c r="R19" s="1">
        <f t="shared" si="44"/>
        <v>0</v>
      </c>
      <c r="S19" s="46"/>
      <c r="T19" s="46"/>
      <c r="U19" s="1">
        <f t="shared" si="45"/>
        <v>0</v>
      </c>
      <c r="V19" s="46"/>
      <c r="W19" s="46"/>
      <c r="X19" s="1">
        <f t="shared" si="46"/>
        <v>0</v>
      </c>
      <c r="Y19" s="13">
        <f t="shared" si="47"/>
        <v>0</v>
      </c>
      <c r="AB19" s="1">
        <v>83</v>
      </c>
      <c r="AC19" s="1">
        <v>79</v>
      </c>
      <c r="AD19" s="1">
        <f t="shared" si="48"/>
        <v>162</v>
      </c>
      <c r="AE19" s="5">
        <v>60</v>
      </c>
      <c r="AF19" s="5">
        <v>65</v>
      </c>
      <c r="AG19" s="1">
        <f t="shared" si="49"/>
        <v>125</v>
      </c>
      <c r="AH19" s="1">
        <v>40</v>
      </c>
      <c r="AI19" s="1">
        <v>53</v>
      </c>
      <c r="AJ19" s="1">
        <f t="shared" si="50"/>
        <v>93</v>
      </c>
      <c r="AK19" s="13">
        <f t="shared" si="51"/>
        <v>380</v>
      </c>
      <c r="AN19" s="46"/>
      <c r="AO19" s="46"/>
      <c r="AP19" s="1">
        <f t="shared" si="52"/>
        <v>0</v>
      </c>
      <c r="AQ19" s="46"/>
      <c r="AR19" s="46"/>
      <c r="AS19" s="1">
        <f t="shared" si="53"/>
        <v>0</v>
      </c>
      <c r="AT19" s="46"/>
      <c r="AU19" s="46"/>
      <c r="AV19" s="1">
        <f t="shared" si="54"/>
        <v>0</v>
      </c>
      <c r="AW19" s="13">
        <f t="shared" si="55"/>
        <v>0</v>
      </c>
      <c r="AZ19" s="13"/>
      <c r="BC19" s="1">
        <f t="shared" si="56"/>
        <v>0</v>
      </c>
      <c r="BF19" s="1">
        <f t="shared" si="57"/>
        <v>0</v>
      </c>
      <c r="BI19" s="1">
        <f t="shared" si="58"/>
        <v>0</v>
      </c>
      <c r="BJ19" s="13">
        <f t="shared" si="59"/>
        <v>0</v>
      </c>
      <c r="BM19" s="46"/>
      <c r="BN19" s="43"/>
      <c r="BO19" s="94"/>
      <c r="BP19" s="94"/>
      <c r="BQ19" s="94"/>
      <c r="BR19" s="94"/>
      <c r="BU19" s="94"/>
      <c r="BW19" s="96"/>
    </row>
    <row r="20" spans="1:76" ht="13.9" customHeight="1" x14ac:dyDescent="0.25">
      <c r="B20" s="43" t="s">
        <v>102</v>
      </c>
      <c r="C20" s="13" t="s">
        <v>15</v>
      </c>
      <c r="F20" s="1">
        <f t="shared" si="40"/>
        <v>0</v>
      </c>
      <c r="I20" s="1">
        <f t="shared" si="41"/>
        <v>0</v>
      </c>
      <c r="L20" s="1">
        <f t="shared" si="42"/>
        <v>0</v>
      </c>
      <c r="M20" s="13">
        <f t="shared" si="43"/>
        <v>0</v>
      </c>
      <c r="P20" s="46">
        <v>67</v>
      </c>
      <c r="Q20" s="46">
        <v>58</v>
      </c>
      <c r="R20" s="1">
        <f t="shared" si="44"/>
        <v>125</v>
      </c>
      <c r="S20" s="46">
        <v>70</v>
      </c>
      <c r="T20" s="46">
        <v>48</v>
      </c>
      <c r="U20" s="1">
        <f t="shared" si="45"/>
        <v>118</v>
      </c>
      <c r="V20" s="1">
        <v>64</v>
      </c>
      <c r="W20" s="1">
        <v>59</v>
      </c>
      <c r="X20" s="1">
        <f t="shared" si="46"/>
        <v>123</v>
      </c>
      <c r="Y20" s="10">
        <f t="shared" si="47"/>
        <v>366</v>
      </c>
      <c r="AD20" s="1">
        <f t="shared" si="48"/>
        <v>0</v>
      </c>
      <c r="AG20" s="1">
        <f t="shared" si="49"/>
        <v>0</v>
      </c>
      <c r="AJ20" s="1">
        <f t="shared" si="50"/>
        <v>0</v>
      </c>
      <c r="AK20" s="13">
        <f t="shared" si="51"/>
        <v>0</v>
      </c>
      <c r="AN20" s="46">
        <v>86</v>
      </c>
      <c r="AO20" s="46">
        <v>89</v>
      </c>
      <c r="AP20" s="1">
        <f t="shared" si="52"/>
        <v>175</v>
      </c>
      <c r="AQ20" s="46">
        <v>29</v>
      </c>
      <c r="AR20" s="46">
        <v>45</v>
      </c>
      <c r="AS20" s="1">
        <f t="shared" si="53"/>
        <v>74</v>
      </c>
      <c r="AT20" s="1">
        <v>58</v>
      </c>
      <c r="AU20" s="1">
        <v>54</v>
      </c>
      <c r="AV20" s="1">
        <f t="shared" si="54"/>
        <v>112</v>
      </c>
      <c r="AW20" s="13">
        <f t="shared" si="55"/>
        <v>361</v>
      </c>
      <c r="AZ20" s="13"/>
      <c r="BC20" s="1">
        <f t="shared" si="56"/>
        <v>0</v>
      </c>
      <c r="BF20" s="1">
        <f t="shared" si="57"/>
        <v>0</v>
      </c>
      <c r="BI20" s="1">
        <f t="shared" si="58"/>
        <v>0</v>
      </c>
      <c r="BJ20" s="10">
        <f t="shared" si="59"/>
        <v>0</v>
      </c>
      <c r="BM20" s="46"/>
      <c r="BN20" s="43"/>
      <c r="BO20" s="94"/>
      <c r="BP20" s="94"/>
      <c r="BQ20" s="94"/>
      <c r="BR20" s="94"/>
      <c r="BU20" s="94"/>
      <c r="BW20" s="96"/>
    </row>
    <row r="21" spans="1:76" ht="13.9" customHeight="1" x14ac:dyDescent="0.25">
      <c r="B21" s="14" t="s">
        <v>103</v>
      </c>
      <c r="C21" s="13" t="s">
        <v>15</v>
      </c>
      <c r="D21">
        <v>78</v>
      </c>
      <c r="E21">
        <v>75</v>
      </c>
      <c r="F21" s="1">
        <f t="shared" si="40"/>
        <v>153</v>
      </c>
      <c r="G21">
        <v>49</v>
      </c>
      <c r="H21">
        <v>36</v>
      </c>
      <c r="I21" s="1">
        <f t="shared" si="41"/>
        <v>85</v>
      </c>
      <c r="J21" s="1">
        <v>46</v>
      </c>
      <c r="K21" s="1">
        <v>47</v>
      </c>
      <c r="L21" s="1">
        <f t="shared" si="42"/>
        <v>93</v>
      </c>
      <c r="M21" s="13">
        <f t="shared" si="43"/>
        <v>331</v>
      </c>
      <c r="R21" s="1">
        <f t="shared" si="44"/>
        <v>0</v>
      </c>
      <c r="S21" s="5"/>
      <c r="T21" s="5"/>
      <c r="U21" s="1">
        <f t="shared" si="45"/>
        <v>0</v>
      </c>
      <c r="X21" s="1">
        <f t="shared" si="46"/>
        <v>0</v>
      </c>
      <c r="Y21" s="13">
        <f t="shared" si="47"/>
        <v>0</v>
      </c>
      <c r="AD21" s="1">
        <f t="shared" si="48"/>
        <v>0</v>
      </c>
      <c r="AE21" s="5"/>
      <c r="AF21" s="5"/>
      <c r="AG21" s="1">
        <f t="shared" si="49"/>
        <v>0</v>
      </c>
      <c r="AJ21" s="1">
        <f t="shared" si="50"/>
        <v>0</v>
      </c>
      <c r="AK21" s="13">
        <f t="shared" si="51"/>
        <v>0</v>
      </c>
      <c r="AP21" s="1">
        <f t="shared" si="52"/>
        <v>0</v>
      </c>
      <c r="AS21" s="1">
        <f t="shared" si="53"/>
        <v>0</v>
      </c>
      <c r="AV21" s="1">
        <f t="shared" si="54"/>
        <v>0</v>
      </c>
      <c r="AW21" s="13">
        <f t="shared" si="55"/>
        <v>0</v>
      </c>
      <c r="AZ21" s="13"/>
      <c r="BC21" s="1">
        <f t="shared" si="56"/>
        <v>0</v>
      </c>
      <c r="BF21" s="1">
        <f t="shared" si="57"/>
        <v>0</v>
      </c>
      <c r="BI21" s="1">
        <f t="shared" si="58"/>
        <v>0</v>
      </c>
      <c r="BJ21" s="13">
        <f t="shared" si="59"/>
        <v>0</v>
      </c>
      <c r="BN21" s="14"/>
      <c r="BO21" s="94"/>
      <c r="BP21" s="94"/>
      <c r="BQ21" s="94"/>
      <c r="BR21" s="94"/>
      <c r="BU21" s="94"/>
      <c r="BW21" s="96"/>
    </row>
    <row r="22" spans="1:76" ht="13.9" customHeight="1" x14ac:dyDescent="0.25">
      <c r="B22" s="14" t="s">
        <v>104</v>
      </c>
      <c r="C22" s="13" t="s">
        <v>15</v>
      </c>
      <c r="D22">
        <v>77</v>
      </c>
      <c r="E22">
        <v>81</v>
      </c>
      <c r="F22" s="1">
        <f t="shared" si="40"/>
        <v>158</v>
      </c>
      <c r="G22">
        <v>60</v>
      </c>
      <c r="H22">
        <v>21</v>
      </c>
      <c r="I22" s="1">
        <f t="shared" si="41"/>
        <v>81</v>
      </c>
      <c r="J22" s="1">
        <v>9</v>
      </c>
      <c r="K22" s="1">
        <v>31</v>
      </c>
      <c r="L22" s="1">
        <f t="shared" si="42"/>
        <v>40</v>
      </c>
      <c r="M22" s="13">
        <f t="shared" si="43"/>
        <v>279</v>
      </c>
      <c r="R22" s="1">
        <f t="shared" si="44"/>
        <v>0</v>
      </c>
      <c r="S22" s="5"/>
      <c r="T22" s="5"/>
      <c r="U22" s="1">
        <f t="shared" si="45"/>
        <v>0</v>
      </c>
      <c r="X22" s="1">
        <f t="shared" si="46"/>
        <v>0</v>
      </c>
      <c r="Y22" s="13">
        <f t="shared" si="47"/>
        <v>0</v>
      </c>
      <c r="AD22" s="1">
        <f t="shared" si="48"/>
        <v>0</v>
      </c>
      <c r="AE22" s="5"/>
      <c r="AF22" s="5"/>
      <c r="AG22" s="1">
        <f t="shared" si="49"/>
        <v>0</v>
      </c>
      <c r="AJ22" s="1">
        <f t="shared" si="50"/>
        <v>0</v>
      </c>
      <c r="AK22" s="13">
        <f t="shared" si="51"/>
        <v>0</v>
      </c>
      <c r="AN22" s="46"/>
      <c r="AO22" s="46"/>
      <c r="AP22" s="1">
        <f t="shared" si="52"/>
        <v>0</v>
      </c>
      <c r="AQ22" s="46"/>
      <c r="AR22" s="46"/>
      <c r="AS22" s="1">
        <f t="shared" si="53"/>
        <v>0</v>
      </c>
      <c r="AT22" s="46"/>
      <c r="AU22" s="46"/>
      <c r="AV22" s="1">
        <f t="shared" si="54"/>
        <v>0</v>
      </c>
      <c r="AW22" s="13">
        <f t="shared" si="55"/>
        <v>0</v>
      </c>
      <c r="AZ22" s="13"/>
      <c r="BA22" s="96"/>
      <c r="BB22" s="96"/>
      <c r="BC22" s="1">
        <f t="shared" si="56"/>
        <v>0</v>
      </c>
      <c r="BD22" s="96"/>
      <c r="BE22" s="96"/>
      <c r="BF22" s="1">
        <f t="shared" si="57"/>
        <v>0</v>
      </c>
      <c r="BG22" s="96"/>
      <c r="BH22" s="96"/>
      <c r="BI22" s="1">
        <f t="shared" si="58"/>
        <v>0</v>
      </c>
      <c r="BJ22" s="13">
        <f t="shared" si="59"/>
        <v>0</v>
      </c>
      <c r="BN22" s="14"/>
      <c r="BO22" s="94"/>
      <c r="BP22" s="94"/>
      <c r="BQ22" s="94"/>
      <c r="BR22" s="94"/>
      <c r="BU22" s="94"/>
      <c r="BV22" s="96"/>
      <c r="BW22" s="96"/>
    </row>
    <row r="23" spans="1:76" ht="13.9" customHeight="1" x14ac:dyDescent="0.25">
      <c r="B23" s="14" t="s">
        <v>105</v>
      </c>
      <c r="C23" s="13" t="s">
        <v>15</v>
      </c>
      <c r="D23" s="46">
        <v>76</v>
      </c>
      <c r="E23" s="46">
        <v>71</v>
      </c>
      <c r="F23" s="1">
        <f t="shared" ref="F23:F24" si="60">SUM(E23,D23)</f>
        <v>147</v>
      </c>
      <c r="G23" s="46">
        <v>72</v>
      </c>
      <c r="H23" s="46">
        <v>52</v>
      </c>
      <c r="I23" s="1">
        <f t="shared" ref="I23:I24" si="61">SUM(H23,G23)</f>
        <v>124</v>
      </c>
      <c r="J23" s="1">
        <v>36</v>
      </c>
      <c r="K23" s="1">
        <v>37</v>
      </c>
      <c r="L23" s="1">
        <f t="shared" ref="L23:L24" si="62">SUM(K23,J23)</f>
        <v>73</v>
      </c>
      <c r="M23" s="13">
        <f t="shared" ref="M23:M24" si="63">SUM(K23,J23,H23,G23,E23,D23)</f>
        <v>344</v>
      </c>
      <c r="R23" s="1">
        <f t="shared" ref="R23:R24" si="64">SUM(Q23,P23)</f>
        <v>0</v>
      </c>
      <c r="S23" s="5"/>
      <c r="T23" s="5"/>
      <c r="U23" s="1">
        <f t="shared" ref="U23:U24" si="65">SUM(T23,S23)</f>
        <v>0</v>
      </c>
      <c r="X23" s="1">
        <f t="shared" ref="X23:X24" si="66">SUM(W23,V23)</f>
        <v>0</v>
      </c>
      <c r="Y23" s="13">
        <f t="shared" ref="Y23:Y24" si="67">SUM(W23,V23,T23,S23,Q23,P23)</f>
        <v>0</v>
      </c>
      <c r="AD23" s="1">
        <f t="shared" ref="AD23:AD24" si="68">SUM(AC23,AB23)</f>
        <v>0</v>
      </c>
      <c r="AE23" s="5"/>
      <c r="AF23" s="5"/>
      <c r="AG23" s="1">
        <f t="shared" ref="AG23:AG24" si="69">SUM(AF23,AE23)</f>
        <v>0</v>
      </c>
      <c r="AJ23" s="1">
        <f t="shared" ref="AJ23:AJ24" si="70">SUM(AI23,AH23)</f>
        <v>0</v>
      </c>
      <c r="AK23" s="13">
        <f t="shared" ref="AK23:AK24" si="71">SUM(AI23,AH23,AF23,AE23,AC23,AB23)</f>
        <v>0</v>
      </c>
      <c r="AN23" s="46"/>
      <c r="AO23" s="46"/>
      <c r="AP23" s="1">
        <f t="shared" ref="AP23:AP24" si="72">SUM(AO23,AN23)</f>
        <v>0</v>
      </c>
      <c r="AQ23" s="46"/>
      <c r="AR23" s="46"/>
      <c r="AS23" s="1">
        <f t="shared" ref="AS23:AS24" si="73">SUM(AR23,AQ23)</f>
        <v>0</v>
      </c>
      <c r="AT23" s="46"/>
      <c r="AU23" s="46"/>
      <c r="AV23" s="1">
        <f t="shared" ref="AV23:AV24" si="74">SUM(AU23,AT23)</f>
        <v>0</v>
      </c>
      <c r="AW23" s="13">
        <f t="shared" ref="AW23:AW24" si="75">SUM(AU23,AT23,AR23,AQ23,AO23,AN23)</f>
        <v>0</v>
      </c>
      <c r="AZ23" s="13"/>
      <c r="BA23" s="96"/>
      <c r="BB23" s="96"/>
      <c r="BC23" s="1">
        <f t="shared" ref="BC23:BC24" si="76">SUM(BB23,BA23)</f>
        <v>0</v>
      </c>
      <c r="BD23" s="96"/>
      <c r="BE23" s="96"/>
      <c r="BF23" s="1">
        <f t="shared" ref="BF23:BF24" si="77">SUM(BE23,BD23)</f>
        <v>0</v>
      </c>
      <c r="BG23" s="96"/>
      <c r="BH23" s="96"/>
      <c r="BI23" s="1">
        <f t="shared" ref="BI23:BI24" si="78">SUM(BH23,BG23)</f>
        <v>0</v>
      </c>
      <c r="BJ23" s="13">
        <f t="shared" ref="BJ23:BJ24" si="79">SUM(BH23,BG23,BE23,BD23,BB23,BA23)</f>
        <v>0</v>
      </c>
      <c r="BN23" s="14"/>
      <c r="BO23" s="94"/>
      <c r="BP23" s="94"/>
      <c r="BQ23" s="94"/>
      <c r="BR23" s="94"/>
      <c r="BU23" s="94"/>
      <c r="BV23" s="96"/>
      <c r="BW23" s="96"/>
    </row>
    <row r="24" spans="1:76" ht="13.9" customHeight="1" x14ac:dyDescent="0.25">
      <c r="B24" s="14" t="s">
        <v>106</v>
      </c>
      <c r="C24" s="13" t="s">
        <v>15</v>
      </c>
      <c r="D24" s="46">
        <v>87</v>
      </c>
      <c r="E24" s="46">
        <v>82</v>
      </c>
      <c r="F24" s="1">
        <f t="shared" si="60"/>
        <v>169</v>
      </c>
      <c r="G24" s="46">
        <v>88</v>
      </c>
      <c r="H24" s="46">
        <v>83</v>
      </c>
      <c r="I24" s="1">
        <f t="shared" si="61"/>
        <v>171</v>
      </c>
      <c r="L24" s="1">
        <f t="shared" si="62"/>
        <v>0</v>
      </c>
      <c r="M24" s="10">
        <f t="shared" si="63"/>
        <v>340</v>
      </c>
      <c r="P24" s="1">
        <v>83</v>
      </c>
      <c r="Q24" s="1">
        <v>93</v>
      </c>
      <c r="R24" s="1">
        <f t="shared" si="64"/>
        <v>176</v>
      </c>
      <c r="S24" s="5">
        <v>75</v>
      </c>
      <c r="T24" s="5">
        <v>79</v>
      </c>
      <c r="U24" s="1">
        <f t="shared" si="65"/>
        <v>154</v>
      </c>
      <c r="V24" s="1">
        <v>73</v>
      </c>
      <c r="W24" s="1">
        <v>83</v>
      </c>
      <c r="X24" s="1">
        <f t="shared" si="66"/>
        <v>156</v>
      </c>
      <c r="Y24" s="10">
        <f t="shared" si="67"/>
        <v>486</v>
      </c>
      <c r="AD24" s="1">
        <f t="shared" si="68"/>
        <v>0</v>
      </c>
      <c r="AE24" s="5"/>
      <c r="AF24" s="5"/>
      <c r="AG24" s="1">
        <f t="shared" si="69"/>
        <v>0</v>
      </c>
      <c r="AJ24" s="1">
        <f t="shared" si="70"/>
        <v>0</v>
      </c>
      <c r="AK24" s="10">
        <f t="shared" si="71"/>
        <v>0</v>
      </c>
      <c r="AN24" s="46">
        <v>92</v>
      </c>
      <c r="AO24" s="46">
        <v>89</v>
      </c>
      <c r="AP24" s="1">
        <f t="shared" si="72"/>
        <v>181</v>
      </c>
      <c r="AQ24" s="46">
        <v>78</v>
      </c>
      <c r="AR24" s="46">
        <v>83</v>
      </c>
      <c r="AS24" s="1">
        <f t="shared" si="73"/>
        <v>161</v>
      </c>
      <c r="AT24" s="1">
        <v>75</v>
      </c>
      <c r="AU24" s="1">
        <v>68</v>
      </c>
      <c r="AV24" s="1">
        <f t="shared" si="74"/>
        <v>143</v>
      </c>
      <c r="AW24" s="10">
        <f t="shared" si="75"/>
        <v>485</v>
      </c>
      <c r="AZ24" s="13"/>
      <c r="BA24" s="94">
        <v>89</v>
      </c>
      <c r="BB24" s="94">
        <v>94</v>
      </c>
      <c r="BC24" s="1">
        <f t="shared" si="76"/>
        <v>183</v>
      </c>
      <c r="BD24" s="94">
        <v>77</v>
      </c>
      <c r="BE24" s="94">
        <v>52</v>
      </c>
      <c r="BF24" s="1">
        <f t="shared" si="77"/>
        <v>129</v>
      </c>
      <c r="BG24" s="94">
        <v>85</v>
      </c>
      <c r="BH24" s="94">
        <v>86</v>
      </c>
      <c r="BI24" s="1">
        <f t="shared" si="78"/>
        <v>171</v>
      </c>
      <c r="BJ24" s="10">
        <f t="shared" si="79"/>
        <v>483</v>
      </c>
      <c r="BN24" s="14"/>
      <c r="BO24" s="94"/>
      <c r="BP24" s="94"/>
      <c r="BQ24" s="94"/>
      <c r="BR24" s="94"/>
      <c r="BU24" s="94"/>
      <c r="BV24" s="94"/>
      <c r="BW24" s="96"/>
    </row>
    <row r="25" spans="1:76" ht="13.9" customHeight="1" x14ac:dyDescent="0.25">
      <c r="B25" s="3"/>
      <c r="M25" s="13"/>
      <c r="Y25" s="13"/>
      <c r="AK25" s="13"/>
      <c r="AW25" s="13"/>
      <c r="BJ25" s="13"/>
      <c r="BM25" s="39"/>
      <c r="BN25" s="3"/>
    </row>
    <row r="26" spans="1:76" ht="13.9" customHeight="1" x14ac:dyDescent="0.25">
      <c r="A26" s="10" t="s">
        <v>18</v>
      </c>
      <c r="B26" s="11" t="s">
        <v>1</v>
      </c>
      <c r="C26" s="10" t="s">
        <v>2</v>
      </c>
      <c r="D26" s="10" t="s">
        <v>6</v>
      </c>
      <c r="E26" s="10" t="s">
        <v>7</v>
      </c>
      <c r="F26" s="10" t="s">
        <v>8</v>
      </c>
      <c r="G26" s="10" t="s">
        <v>9</v>
      </c>
      <c r="H26" s="12" t="s">
        <v>10</v>
      </c>
      <c r="I26" s="10" t="s">
        <v>11</v>
      </c>
      <c r="J26" s="10" t="s">
        <v>3</v>
      </c>
      <c r="K26" s="10" t="s">
        <v>4</v>
      </c>
      <c r="L26" s="10" t="s">
        <v>5</v>
      </c>
      <c r="M26" s="10" t="s">
        <v>12</v>
      </c>
      <c r="N26" s="10" t="s">
        <v>13</v>
      </c>
      <c r="P26" s="10" t="s">
        <v>6</v>
      </c>
      <c r="Q26" s="10" t="s">
        <v>7</v>
      </c>
      <c r="R26" s="10" t="s">
        <v>8</v>
      </c>
      <c r="S26" s="10" t="s">
        <v>9</v>
      </c>
      <c r="T26" s="12" t="s">
        <v>10</v>
      </c>
      <c r="U26" s="10" t="s">
        <v>11</v>
      </c>
      <c r="V26" s="10" t="s">
        <v>3</v>
      </c>
      <c r="W26" s="10" t="s">
        <v>4</v>
      </c>
      <c r="X26" s="10" t="s">
        <v>5</v>
      </c>
      <c r="Y26" s="10" t="s">
        <v>12</v>
      </c>
      <c r="Z26" s="10" t="s">
        <v>13</v>
      </c>
      <c r="AB26" s="10" t="s">
        <v>6</v>
      </c>
      <c r="AC26" s="10" t="s">
        <v>7</v>
      </c>
      <c r="AD26" s="10" t="s">
        <v>8</v>
      </c>
      <c r="AE26" s="10" t="s">
        <v>9</v>
      </c>
      <c r="AF26" s="12" t="s">
        <v>10</v>
      </c>
      <c r="AG26" s="10" t="s">
        <v>11</v>
      </c>
      <c r="AH26" s="10" t="s">
        <v>3</v>
      </c>
      <c r="AI26" s="10" t="s">
        <v>4</v>
      </c>
      <c r="AJ26" s="10" t="s">
        <v>5</v>
      </c>
      <c r="AK26" s="10" t="s">
        <v>12</v>
      </c>
      <c r="AL26" s="10" t="s">
        <v>13</v>
      </c>
      <c r="AN26" s="10" t="s">
        <v>6</v>
      </c>
      <c r="AO26" s="10" t="s">
        <v>7</v>
      </c>
      <c r="AP26" s="10" t="s">
        <v>8</v>
      </c>
      <c r="AQ26" s="10" t="s">
        <v>9</v>
      </c>
      <c r="AR26" s="12" t="s">
        <v>10</v>
      </c>
      <c r="AS26" s="10" t="s">
        <v>11</v>
      </c>
      <c r="AT26" s="10" t="s">
        <v>3</v>
      </c>
      <c r="AU26" s="10" t="s">
        <v>4</v>
      </c>
      <c r="AV26" s="10" t="s">
        <v>5</v>
      </c>
      <c r="AW26" s="10" t="s">
        <v>12</v>
      </c>
      <c r="AX26" s="10" t="s">
        <v>13</v>
      </c>
      <c r="AY26" s="10"/>
      <c r="BA26" s="10" t="s">
        <v>6</v>
      </c>
      <c r="BB26" s="10" t="s">
        <v>7</v>
      </c>
      <c r="BC26" s="10" t="s">
        <v>8</v>
      </c>
      <c r="BD26" s="10" t="s">
        <v>9</v>
      </c>
      <c r="BE26" s="12" t="s">
        <v>10</v>
      </c>
      <c r="BF26" s="10" t="s">
        <v>11</v>
      </c>
      <c r="BG26" s="10" t="s">
        <v>3</v>
      </c>
      <c r="BH26" s="10" t="s">
        <v>4</v>
      </c>
      <c r="BI26" s="10" t="s">
        <v>5</v>
      </c>
      <c r="BJ26" s="10" t="s">
        <v>12</v>
      </c>
      <c r="BK26" s="10" t="s">
        <v>13</v>
      </c>
      <c r="BL26"/>
      <c r="BN26" s="100"/>
    </row>
    <row r="27" spans="1:76" ht="13.9" customHeight="1" x14ac:dyDescent="0.25">
      <c r="B27" s="46" t="s">
        <v>65</v>
      </c>
      <c r="C27" s="1" t="s">
        <v>18</v>
      </c>
      <c r="D27" s="46">
        <v>96</v>
      </c>
      <c r="E27" s="46">
        <v>94</v>
      </c>
      <c r="F27" s="1">
        <f t="shared" ref="F27:F33" si="80">SUM(E27,D27)</f>
        <v>190</v>
      </c>
      <c r="G27" s="46">
        <v>88</v>
      </c>
      <c r="H27" s="46">
        <v>88</v>
      </c>
      <c r="I27" s="1">
        <f t="shared" ref="I27:I33" si="81">SUM(H27,G27)</f>
        <v>176</v>
      </c>
      <c r="J27" s="46">
        <v>87</v>
      </c>
      <c r="K27" s="46">
        <v>90</v>
      </c>
      <c r="L27" s="1">
        <f t="shared" ref="L27:L33" si="82">SUM(K27,J27)</f>
        <v>177</v>
      </c>
      <c r="M27" s="10">
        <f t="shared" ref="M27:M33" si="83">SUM(K27,J27,H27,G27,E27,D27)</f>
        <v>543</v>
      </c>
      <c r="N27" s="10">
        <f>SUM(M27,M28,M29,M30,M31)-MIN(M27,M28,M29,M30,M31)</f>
        <v>2145</v>
      </c>
      <c r="P27" s="46">
        <v>94</v>
      </c>
      <c r="Q27" s="46">
        <v>93</v>
      </c>
      <c r="R27" s="1">
        <f t="shared" ref="R27:R33" si="84">SUM(Q27,P27)</f>
        <v>187</v>
      </c>
      <c r="S27" s="46">
        <v>83</v>
      </c>
      <c r="T27" s="46">
        <v>84</v>
      </c>
      <c r="U27" s="1">
        <f t="shared" ref="U27:U33" si="85">SUM(T27,S27)</f>
        <v>167</v>
      </c>
      <c r="V27" s="1">
        <v>91</v>
      </c>
      <c r="W27" s="1">
        <v>90</v>
      </c>
      <c r="X27" s="1">
        <f t="shared" ref="X27:X33" si="86">SUM(W27,V27)</f>
        <v>181</v>
      </c>
      <c r="Y27" s="10">
        <f t="shared" ref="Y27:Y33" si="87">SUM(W27,V27,T27,S27,Q27,P27)</f>
        <v>535</v>
      </c>
      <c r="Z27" s="10">
        <f>SUM(Y27,Y28,Y29,Y32)</f>
        <v>2098</v>
      </c>
      <c r="AB27" s="46">
        <v>96</v>
      </c>
      <c r="AC27" s="46">
        <v>88</v>
      </c>
      <c r="AD27" s="1">
        <f t="shared" ref="AD27:AD33" si="88">SUM(AC27,AB27)</f>
        <v>184</v>
      </c>
      <c r="AE27" s="46">
        <v>78</v>
      </c>
      <c r="AF27" s="46">
        <v>87</v>
      </c>
      <c r="AG27" s="1">
        <f t="shared" ref="AG27:AG33" si="89">SUM(AF27,AE27)</f>
        <v>165</v>
      </c>
      <c r="AH27" s="1">
        <v>86</v>
      </c>
      <c r="AI27" s="1">
        <v>88</v>
      </c>
      <c r="AJ27" s="1">
        <f t="shared" ref="AJ27:AJ33" si="90">SUM(AI27,AH27)</f>
        <v>174</v>
      </c>
      <c r="AK27" s="10">
        <f t="shared" ref="AK27:AK33" si="91">SUM(AI27,AH27,AF27,AE27,AC27,AB27)</f>
        <v>523</v>
      </c>
      <c r="AL27" s="10">
        <f>SUM(AK27,AK28,AK29,AK32)</f>
        <v>2094</v>
      </c>
      <c r="AN27" s="46">
        <v>93</v>
      </c>
      <c r="AO27" s="46">
        <v>96</v>
      </c>
      <c r="AP27" s="1">
        <f t="shared" ref="AP27:AP33" si="92">SUM(AO27,AN27)</f>
        <v>189</v>
      </c>
      <c r="AQ27" s="46">
        <v>81</v>
      </c>
      <c r="AR27" s="46">
        <v>86</v>
      </c>
      <c r="AS27" s="1">
        <f t="shared" ref="AS27:AS33" si="93">SUM(AR27,AQ27)</f>
        <v>167</v>
      </c>
      <c r="AT27" s="46">
        <v>92</v>
      </c>
      <c r="AU27" s="46">
        <v>91</v>
      </c>
      <c r="AV27" s="1">
        <f t="shared" ref="AV27:AV33" si="94">SUM(AU27,AT27)</f>
        <v>183</v>
      </c>
      <c r="AW27" s="10">
        <f t="shared" ref="AW27:AW33" si="95">SUM(AU27,AT27,AR27,AQ27,AO27,AN27)</f>
        <v>539</v>
      </c>
      <c r="AX27" s="10">
        <f>SUM(AW27,AW28,AW29,AW32,AW33)-MIN(AW27,AW28,AW29,AW32,AW33)</f>
        <v>2116</v>
      </c>
      <c r="AY27" s="10"/>
      <c r="BA27" s="94">
        <v>98</v>
      </c>
      <c r="BB27" s="94">
        <v>94</v>
      </c>
      <c r="BC27" s="1">
        <f t="shared" ref="BC27:BC33" si="96">SUM(BB27,BA27)</f>
        <v>192</v>
      </c>
      <c r="BD27" s="94">
        <v>88</v>
      </c>
      <c r="BE27" s="94">
        <v>82</v>
      </c>
      <c r="BF27" s="1">
        <f t="shared" ref="BF27:BF33" si="97">SUM(BE27,BD27)</f>
        <v>170</v>
      </c>
      <c r="BG27" s="94">
        <v>87</v>
      </c>
      <c r="BH27" s="94">
        <v>86</v>
      </c>
      <c r="BI27" s="1">
        <f t="shared" ref="BI27:BI33" si="98">SUM(BH27,BG27)</f>
        <v>173</v>
      </c>
      <c r="BJ27" s="10">
        <f t="shared" ref="BJ27:BJ33" si="99">SUM(BH27,BG27,BE27,BD27,BB27,BA27)</f>
        <v>535</v>
      </c>
      <c r="BK27" s="10">
        <f>BJ27+BJ29+BJ32+BJ33</f>
        <v>2055</v>
      </c>
      <c r="BL27"/>
      <c r="BM27" s="46"/>
      <c r="BN27" s="94"/>
      <c r="BO27" s="94"/>
      <c r="BP27" s="94"/>
      <c r="BQ27" s="94"/>
      <c r="BR27" s="94"/>
      <c r="BU27" s="94"/>
      <c r="BV27" s="94"/>
      <c r="BW27" s="46"/>
      <c r="BX27" s="46"/>
    </row>
    <row r="28" spans="1:76" ht="13.9" customHeight="1" x14ac:dyDescent="0.25">
      <c r="B28" s="46" t="s">
        <v>60</v>
      </c>
      <c r="C28" s="1" t="s">
        <v>18</v>
      </c>
      <c r="D28" s="46">
        <v>93</v>
      </c>
      <c r="E28" s="46">
        <v>94</v>
      </c>
      <c r="F28" s="1">
        <f t="shared" si="80"/>
        <v>187</v>
      </c>
      <c r="G28" s="46">
        <v>90</v>
      </c>
      <c r="H28" s="46">
        <v>94</v>
      </c>
      <c r="I28" s="1">
        <f t="shared" si="81"/>
        <v>184</v>
      </c>
      <c r="J28" s="46">
        <v>91</v>
      </c>
      <c r="K28" s="46">
        <v>91</v>
      </c>
      <c r="L28" s="1">
        <f t="shared" si="82"/>
        <v>182</v>
      </c>
      <c r="M28" s="10">
        <f t="shared" si="83"/>
        <v>553</v>
      </c>
      <c r="P28" s="46">
        <v>93</v>
      </c>
      <c r="Q28" s="46">
        <v>90</v>
      </c>
      <c r="R28" s="1">
        <f t="shared" si="84"/>
        <v>183</v>
      </c>
      <c r="S28" s="46">
        <v>93</v>
      </c>
      <c r="T28" s="46">
        <v>88</v>
      </c>
      <c r="U28" s="1">
        <f t="shared" si="85"/>
        <v>181</v>
      </c>
      <c r="V28" s="1">
        <v>95</v>
      </c>
      <c r="W28" s="1">
        <v>98</v>
      </c>
      <c r="X28" s="1">
        <f t="shared" si="86"/>
        <v>193</v>
      </c>
      <c r="Y28" s="10">
        <f t="shared" si="87"/>
        <v>557</v>
      </c>
      <c r="AB28" s="46">
        <v>96</v>
      </c>
      <c r="AC28" s="46">
        <v>89</v>
      </c>
      <c r="AD28" s="1">
        <f t="shared" si="88"/>
        <v>185</v>
      </c>
      <c r="AE28" s="46">
        <v>90</v>
      </c>
      <c r="AF28" s="46">
        <v>88</v>
      </c>
      <c r="AG28" s="1">
        <f t="shared" si="89"/>
        <v>178</v>
      </c>
      <c r="AH28" s="1">
        <v>94</v>
      </c>
      <c r="AI28" s="1">
        <v>95</v>
      </c>
      <c r="AJ28" s="1">
        <f t="shared" si="90"/>
        <v>189</v>
      </c>
      <c r="AK28" s="10">
        <f t="shared" si="91"/>
        <v>552</v>
      </c>
      <c r="AN28" s="46">
        <v>92</v>
      </c>
      <c r="AO28" s="46">
        <v>93</v>
      </c>
      <c r="AP28" s="1">
        <f t="shared" si="92"/>
        <v>185</v>
      </c>
      <c r="AQ28" s="46">
        <v>85</v>
      </c>
      <c r="AR28" s="46">
        <v>91</v>
      </c>
      <c r="AS28" s="1">
        <f t="shared" si="93"/>
        <v>176</v>
      </c>
      <c r="AT28" s="46">
        <v>91</v>
      </c>
      <c r="AU28" s="46">
        <v>93</v>
      </c>
      <c r="AV28" s="1">
        <f t="shared" si="94"/>
        <v>184</v>
      </c>
      <c r="AW28" s="10">
        <f t="shared" si="95"/>
        <v>545</v>
      </c>
      <c r="BC28" s="1">
        <f t="shared" si="96"/>
        <v>0</v>
      </c>
      <c r="BF28" s="1">
        <f t="shared" si="97"/>
        <v>0</v>
      </c>
      <c r="BI28" s="1">
        <f t="shared" si="98"/>
        <v>0</v>
      </c>
      <c r="BJ28" s="13">
        <f t="shared" si="99"/>
        <v>0</v>
      </c>
      <c r="BL28"/>
      <c r="BM28" s="46"/>
      <c r="BN28" s="94"/>
      <c r="BO28" s="94"/>
      <c r="BP28" s="94"/>
      <c r="BQ28" s="94"/>
      <c r="BR28" s="94"/>
      <c r="BU28" s="94"/>
      <c r="BW28" s="46"/>
      <c r="BX28" s="46"/>
    </row>
    <row r="29" spans="1:76" ht="13.9" customHeight="1" x14ac:dyDescent="0.25">
      <c r="B29" s="46" t="s">
        <v>90</v>
      </c>
      <c r="C29" s="1" t="s">
        <v>18</v>
      </c>
      <c r="D29" s="46">
        <v>93</v>
      </c>
      <c r="E29" s="46">
        <v>84</v>
      </c>
      <c r="F29" s="1">
        <f t="shared" si="80"/>
        <v>177</v>
      </c>
      <c r="G29" s="46">
        <v>83</v>
      </c>
      <c r="H29" s="46">
        <v>85</v>
      </c>
      <c r="I29" s="1">
        <f t="shared" si="81"/>
        <v>168</v>
      </c>
      <c r="J29" s="46">
        <v>83</v>
      </c>
      <c r="K29" s="46">
        <v>78</v>
      </c>
      <c r="L29" s="1">
        <f t="shared" si="82"/>
        <v>161</v>
      </c>
      <c r="M29" s="10">
        <f t="shared" si="83"/>
        <v>506</v>
      </c>
      <c r="P29" s="46">
        <v>97</v>
      </c>
      <c r="Q29" s="46">
        <v>93</v>
      </c>
      <c r="R29" s="1">
        <f t="shared" si="84"/>
        <v>190</v>
      </c>
      <c r="S29" s="46">
        <v>83</v>
      </c>
      <c r="T29" s="46">
        <v>81</v>
      </c>
      <c r="U29" s="1">
        <f t="shared" si="85"/>
        <v>164</v>
      </c>
      <c r="V29" s="1">
        <v>83</v>
      </c>
      <c r="W29" s="1">
        <v>89</v>
      </c>
      <c r="X29" s="1">
        <f t="shared" si="86"/>
        <v>172</v>
      </c>
      <c r="Y29" s="10">
        <f t="shared" si="87"/>
        <v>526</v>
      </c>
      <c r="AB29" s="46">
        <v>93</v>
      </c>
      <c r="AC29" s="46">
        <v>94</v>
      </c>
      <c r="AD29" s="1">
        <f t="shared" si="88"/>
        <v>187</v>
      </c>
      <c r="AE29" s="46">
        <v>85</v>
      </c>
      <c r="AF29" s="46">
        <v>89</v>
      </c>
      <c r="AG29" s="1">
        <f t="shared" si="89"/>
        <v>174</v>
      </c>
      <c r="AH29" s="1">
        <v>88</v>
      </c>
      <c r="AI29" s="1">
        <v>92</v>
      </c>
      <c r="AJ29" s="1">
        <f t="shared" si="90"/>
        <v>180</v>
      </c>
      <c r="AK29" s="10">
        <f t="shared" si="91"/>
        <v>541</v>
      </c>
      <c r="AN29" s="46">
        <v>93</v>
      </c>
      <c r="AO29" s="46">
        <v>95</v>
      </c>
      <c r="AP29" s="1">
        <f t="shared" si="92"/>
        <v>188</v>
      </c>
      <c r="AQ29" s="46">
        <v>85</v>
      </c>
      <c r="AR29" s="46">
        <v>82</v>
      </c>
      <c r="AS29" s="1">
        <f t="shared" si="93"/>
        <v>167</v>
      </c>
      <c r="AT29" s="46">
        <v>90</v>
      </c>
      <c r="AU29" s="46">
        <v>89</v>
      </c>
      <c r="AV29" s="1">
        <f t="shared" si="94"/>
        <v>179</v>
      </c>
      <c r="AW29" s="10">
        <f t="shared" si="95"/>
        <v>534</v>
      </c>
      <c r="BA29" s="94">
        <v>90</v>
      </c>
      <c r="BB29" s="94">
        <v>92</v>
      </c>
      <c r="BC29" s="1">
        <f t="shared" si="96"/>
        <v>182</v>
      </c>
      <c r="BD29" s="94">
        <v>85</v>
      </c>
      <c r="BE29" s="94">
        <v>81</v>
      </c>
      <c r="BF29" s="1">
        <f t="shared" si="97"/>
        <v>166</v>
      </c>
      <c r="BG29" s="94">
        <v>93</v>
      </c>
      <c r="BH29" s="94">
        <v>93</v>
      </c>
      <c r="BI29" s="1">
        <f t="shared" si="98"/>
        <v>186</v>
      </c>
      <c r="BJ29" s="10">
        <f t="shared" si="99"/>
        <v>534</v>
      </c>
      <c r="BM29" s="46"/>
      <c r="BN29" s="94"/>
      <c r="BO29" s="94"/>
      <c r="BP29" s="94"/>
      <c r="BQ29" s="94"/>
      <c r="BR29" s="94"/>
      <c r="BU29" s="94"/>
      <c r="BV29" s="94"/>
      <c r="BW29" s="46"/>
      <c r="BX29" s="46"/>
    </row>
    <row r="30" spans="1:76" ht="13.9" customHeight="1" x14ac:dyDescent="0.25">
      <c r="B30" s="46" t="s">
        <v>72</v>
      </c>
      <c r="C30" s="1" t="s">
        <v>18</v>
      </c>
      <c r="D30" s="46">
        <v>91</v>
      </c>
      <c r="E30" s="46">
        <v>92</v>
      </c>
      <c r="F30" s="1">
        <f t="shared" si="80"/>
        <v>183</v>
      </c>
      <c r="G30" s="46">
        <v>92</v>
      </c>
      <c r="H30" s="46">
        <v>90</v>
      </c>
      <c r="I30" s="1">
        <f t="shared" si="81"/>
        <v>182</v>
      </c>
      <c r="J30" s="46">
        <v>89</v>
      </c>
      <c r="K30" s="46">
        <v>89</v>
      </c>
      <c r="L30" s="1">
        <f t="shared" si="82"/>
        <v>178</v>
      </c>
      <c r="M30" s="10">
        <f t="shared" si="83"/>
        <v>543</v>
      </c>
      <c r="P30" s="46"/>
      <c r="Q30" s="46"/>
      <c r="R30" s="1">
        <f t="shared" si="84"/>
        <v>0</v>
      </c>
      <c r="S30" s="46"/>
      <c r="T30" s="46"/>
      <c r="U30" s="1">
        <f t="shared" si="85"/>
        <v>0</v>
      </c>
      <c r="V30" s="46"/>
      <c r="W30" s="46"/>
      <c r="X30" s="1">
        <f t="shared" si="86"/>
        <v>0</v>
      </c>
      <c r="Y30" s="10">
        <f t="shared" si="87"/>
        <v>0</v>
      </c>
      <c r="AB30" s="46"/>
      <c r="AC30" s="46"/>
      <c r="AD30" s="1">
        <f t="shared" si="88"/>
        <v>0</v>
      </c>
      <c r="AE30" s="46"/>
      <c r="AF30" s="46"/>
      <c r="AG30" s="1">
        <f t="shared" si="89"/>
        <v>0</v>
      </c>
      <c r="AH30" s="46"/>
      <c r="AI30" s="46"/>
      <c r="AJ30" s="1">
        <f t="shared" si="90"/>
        <v>0</v>
      </c>
      <c r="AK30" s="10">
        <f t="shared" si="91"/>
        <v>0</v>
      </c>
      <c r="AN30" s="46">
        <v>0</v>
      </c>
      <c r="AO30" s="46">
        <v>0</v>
      </c>
      <c r="AP30" s="1">
        <f t="shared" si="92"/>
        <v>0</v>
      </c>
      <c r="AQ30" s="46">
        <v>0</v>
      </c>
      <c r="AR30" s="46">
        <v>0</v>
      </c>
      <c r="AS30" s="1">
        <f t="shared" si="93"/>
        <v>0</v>
      </c>
      <c r="AT30" s="46">
        <v>0</v>
      </c>
      <c r="AU30" s="46">
        <v>0</v>
      </c>
      <c r="AV30" s="1">
        <f t="shared" si="94"/>
        <v>0</v>
      </c>
      <c r="AW30" s="10">
        <f t="shared" si="95"/>
        <v>0</v>
      </c>
      <c r="BC30" s="1">
        <f t="shared" si="96"/>
        <v>0</v>
      </c>
      <c r="BF30" s="1">
        <f t="shared" si="97"/>
        <v>0</v>
      </c>
      <c r="BI30" s="1">
        <f t="shared" si="98"/>
        <v>0</v>
      </c>
      <c r="BJ30" s="13">
        <f t="shared" si="99"/>
        <v>0</v>
      </c>
      <c r="BM30" s="46"/>
      <c r="BN30" s="94"/>
      <c r="BO30" s="94"/>
      <c r="BP30" s="94"/>
      <c r="BQ30" s="94"/>
      <c r="BR30" s="94"/>
      <c r="BU30" s="94"/>
      <c r="BW30" s="46"/>
      <c r="BX30" s="46"/>
    </row>
    <row r="31" spans="1:76" ht="13.9" customHeight="1" x14ac:dyDescent="0.25">
      <c r="B31" s="46" t="s">
        <v>91</v>
      </c>
      <c r="C31" s="1" t="s">
        <v>18</v>
      </c>
      <c r="D31" s="46">
        <v>92</v>
      </c>
      <c r="E31" s="46">
        <v>81</v>
      </c>
      <c r="F31" s="1">
        <f t="shared" si="80"/>
        <v>173</v>
      </c>
      <c r="G31" s="46">
        <v>77</v>
      </c>
      <c r="H31" s="46">
        <v>81</v>
      </c>
      <c r="I31" s="1">
        <f t="shared" si="81"/>
        <v>158</v>
      </c>
      <c r="J31" s="46">
        <v>88</v>
      </c>
      <c r="K31" s="46">
        <v>79</v>
      </c>
      <c r="L31" s="1">
        <f t="shared" si="82"/>
        <v>167</v>
      </c>
      <c r="M31" s="10">
        <f t="shared" si="83"/>
        <v>498</v>
      </c>
      <c r="P31" s="46"/>
      <c r="Q31" s="46"/>
      <c r="R31" s="1">
        <f t="shared" si="84"/>
        <v>0</v>
      </c>
      <c r="S31" s="46"/>
      <c r="T31" s="46"/>
      <c r="U31" s="1">
        <f t="shared" si="85"/>
        <v>0</v>
      </c>
      <c r="V31" s="46"/>
      <c r="W31" s="46"/>
      <c r="X31" s="1">
        <f t="shared" si="86"/>
        <v>0</v>
      </c>
      <c r="Y31" s="13">
        <f t="shared" si="87"/>
        <v>0</v>
      </c>
      <c r="AB31" s="46"/>
      <c r="AC31" s="46"/>
      <c r="AD31" s="1">
        <f t="shared" si="88"/>
        <v>0</v>
      </c>
      <c r="AE31" s="46"/>
      <c r="AF31" s="46"/>
      <c r="AG31" s="1">
        <f t="shared" si="89"/>
        <v>0</v>
      </c>
      <c r="AH31" s="46"/>
      <c r="AI31" s="46"/>
      <c r="AJ31" s="1">
        <f t="shared" si="90"/>
        <v>0</v>
      </c>
      <c r="AK31" s="13">
        <f t="shared" si="91"/>
        <v>0</v>
      </c>
      <c r="AN31" s="46">
        <v>0</v>
      </c>
      <c r="AO31" s="46">
        <v>0</v>
      </c>
      <c r="AP31" s="1">
        <f t="shared" si="92"/>
        <v>0</v>
      </c>
      <c r="AQ31" s="46">
        <v>0</v>
      </c>
      <c r="AR31" s="46">
        <v>0</v>
      </c>
      <c r="AS31" s="1">
        <f t="shared" si="93"/>
        <v>0</v>
      </c>
      <c r="AT31" s="46">
        <v>0</v>
      </c>
      <c r="AU31" s="46">
        <v>0</v>
      </c>
      <c r="AV31" s="1">
        <f t="shared" si="94"/>
        <v>0</v>
      </c>
      <c r="AW31" s="13">
        <f t="shared" si="95"/>
        <v>0</v>
      </c>
      <c r="BC31" s="1">
        <f t="shared" si="96"/>
        <v>0</v>
      </c>
      <c r="BF31" s="1">
        <f t="shared" si="97"/>
        <v>0</v>
      </c>
      <c r="BI31" s="1">
        <f t="shared" si="98"/>
        <v>0</v>
      </c>
      <c r="BJ31" s="13">
        <f t="shared" si="99"/>
        <v>0</v>
      </c>
      <c r="BL31"/>
      <c r="BM31" s="46"/>
      <c r="BN31" s="94"/>
      <c r="BO31" s="94"/>
      <c r="BP31" s="94"/>
      <c r="BQ31" s="94"/>
      <c r="BR31" s="94"/>
      <c r="BU31" s="94"/>
      <c r="BW31" s="46"/>
      <c r="BX31" s="46"/>
    </row>
    <row r="32" spans="1:76" ht="13.9" customHeight="1" x14ac:dyDescent="0.25">
      <c r="B32" s="46" t="s">
        <v>128</v>
      </c>
      <c r="C32" s="1" t="s">
        <v>18</v>
      </c>
      <c r="D32" s="46">
        <v>87</v>
      </c>
      <c r="E32" s="46">
        <v>77</v>
      </c>
      <c r="F32" s="1">
        <f t="shared" si="80"/>
        <v>164</v>
      </c>
      <c r="G32" s="46">
        <v>72</v>
      </c>
      <c r="H32" s="46">
        <v>54</v>
      </c>
      <c r="I32" s="1">
        <f t="shared" si="81"/>
        <v>126</v>
      </c>
      <c r="J32" s="46">
        <v>74</v>
      </c>
      <c r="K32" s="46">
        <v>77</v>
      </c>
      <c r="L32" s="1">
        <f t="shared" si="82"/>
        <v>151</v>
      </c>
      <c r="M32" s="13">
        <f t="shared" si="83"/>
        <v>441</v>
      </c>
      <c r="P32" s="46">
        <v>91</v>
      </c>
      <c r="Q32" s="46">
        <v>92</v>
      </c>
      <c r="R32" s="1">
        <f t="shared" si="84"/>
        <v>183</v>
      </c>
      <c r="S32" s="46">
        <v>66</v>
      </c>
      <c r="T32" s="46">
        <v>63</v>
      </c>
      <c r="U32" s="1">
        <f t="shared" si="85"/>
        <v>129</v>
      </c>
      <c r="V32" s="1">
        <v>83</v>
      </c>
      <c r="W32" s="1">
        <v>85</v>
      </c>
      <c r="X32" s="1">
        <f t="shared" si="86"/>
        <v>168</v>
      </c>
      <c r="Y32" s="13">
        <f t="shared" si="87"/>
        <v>480</v>
      </c>
      <c r="AB32" s="46">
        <v>94</v>
      </c>
      <c r="AC32" s="46">
        <v>88</v>
      </c>
      <c r="AD32" s="1">
        <f t="shared" si="88"/>
        <v>182</v>
      </c>
      <c r="AE32" s="46">
        <v>70</v>
      </c>
      <c r="AF32" s="46">
        <v>81</v>
      </c>
      <c r="AG32" s="1">
        <f t="shared" si="89"/>
        <v>151</v>
      </c>
      <c r="AH32" s="1">
        <v>74</v>
      </c>
      <c r="AI32" s="1">
        <v>71</v>
      </c>
      <c r="AJ32" s="1">
        <f t="shared" si="90"/>
        <v>145</v>
      </c>
      <c r="AK32" s="13">
        <f t="shared" si="91"/>
        <v>478</v>
      </c>
      <c r="AN32" s="46">
        <v>95</v>
      </c>
      <c r="AO32" s="46">
        <v>95</v>
      </c>
      <c r="AP32" s="1">
        <f t="shared" si="92"/>
        <v>190</v>
      </c>
      <c r="AQ32" s="46">
        <v>74</v>
      </c>
      <c r="AR32" s="46">
        <v>84</v>
      </c>
      <c r="AS32" s="1">
        <f t="shared" si="93"/>
        <v>158</v>
      </c>
      <c r="AT32" s="46">
        <v>74</v>
      </c>
      <c r="AU32" s="46">
        <v>76</v>
      </c>
      <c r="AV32" s="1">
        <f t="shared" si="94"/>
        <v>150</v>
      </c>
      <c r="AW32" s="10">
        <f t="shared" si="95"/>
        <v>498</v>
      </c>
      <c r="BA32" s="94">
        <v>89</v>
      </c>
      <c r="BB32" s="94">
        <v>89</v>
      </c>
      <c r="BC32" s="1">
        <f t="shared" si="96"/>
        <v>178</v>
      </c>
      <c r="BD32" s="94">
        <v>82</v>
      </c>
      <c r="BE32" s="94">
        <v>83</v>
      </c>
      <c r="BF32" s="1">
        <f t="shared" si="97"/>
        <v>165</v>
      </c>
      <c r="BG32" s="94">
        <v>84</v>
      </c>
      <c r="BH32" s="94">
        <v>79</v>
      </c>
      <c r="BI32" s="1">
        <f t="shared" si="98"/>
        <v>163</v>
      </c>
      <c r="BJ32" s="10">
        <f t="shared" si="99"/>
        <v>506</v>
      </c>
      <c r="BL32"/>
      <c r="BM32" s="46"/>
      <c r="BN32" s="94"/>
      <c r="BO32" s="94"/>
      <c r="BP32" s="94"/>
      <c r="BQ32" s="94"/>
      <c r="BR32" s="94"/>
      <c r="BU32" s="94"/>
      <c r="BV32" s="94"/>
      <c r="BW32" s="46"/>
      <c r="BX32" s="46"/>
    </row>
    <row r="33" spans="1:76" ht="13.9" customHeight="1" x14ac:dyDescent="0.25">
      <c r="B33" s="39" t="s">
        <v>141</v>
      </c>
      <c r="C33" s="1" t="s">
        <v>18</v>
      </c>
      <c r="D33" s="39"/>
      <c r="E33" s="39"/>
      <c r="F33" s="1">
        <f t="shared" si="80"/>
        <v>0</v>
      </c>
      <c r="G33" s="39"/>
      <c r="H33" s="39"/>
      <c r="I33" s="1">
        <f t="shared" si="81"/>
        <v>0</v>
      </c>
      <c r="J33" s="39"/>
      <c r="K33" s="39"/>
      <c r="L33" s="1">
        <f t="shared" si="82"/>
        <v>0</v>
      </c>
      <c r="M33" s="13">
        <f t="shared" si="83"/>
        <v>0</v>
      </c>
      <c r="P33" s="46"/>
      <c r="Q33" s="46"/>
      <c r="R33" s="1">
        <f t="shared" si="84"/>
        <v>0</v>
      </c>
      <c r="S33" s="46"/>
      <c r="T33" s="46"/>
      <c r="U33" s="1">
        <f t="shared" si="85"/>
        <v>0</v>
      </c>
      <c r="V33" s="46"/>
      <c r="W33" s="46"/>
      <c r="X33" s="1">
        <f t="shared" si="86"/>
        <v>0</v>
      </c>
      <c r="Y33" s="10">
        <f t="shared" si="87"/>
        <v>0</v>
      </c>
      <c r="AB33" s="46"/>
      <c r="AC33" s="46"/>
      <c r="AD33" s="1">
        <f t="shared" si="88"/>
        <v>0</v>
      </c>
      <c r="AE33" s="46"/>
      <c r="AF33" s="46"/>
      <c r="AG33" s="1">
        <f t="shared" si="89"/>
        <v>0</v>
      </c>
      <c r="AH33" s="46"/>
      <c r="AI33" s="46"/>
      <c r="AJ33" s="1">
        <f t="shared" si="90"/>
        <v>0</v>
      </c>
      <c r="AK33" s="10">
        <f t="shared" si="91"/>
        <v>0</v>
      </c>
      <c r="AN33" s="46">
        <v>90</v>
      </c>
      <c r="AO33" s="46">
        <v>86</v>
      </c>
      <c r="AP33" s="1">
        <f t="shared" si="92"/>
        <v>176</v>
      </c>
      <c r="AQ33" s="46">
        <v>76</v>
      </c>
      <c r="AR33" s="46">
        <v>64</v>
      </c>
      <c r="AS33" s="1">
        <f t="shared" si="93"/>
        <v>140</v>
      </c>
      <c r="AT33" s="46">
        <v>84</v>
      </c>
      <c r="AU33" s="46">
        <v>83</v>
      </c>
      <c r="AV33" s="1">
        <f t="shared" si="94"/>
        <v>167</v>
      </c>
      <c r="AW33" s="10">
        <f t="shared" si="95"/>
        <v>483</v>
      </c>
      <c r="BA33" s="94">
        <v>94</v>
      </c>
      <c r="BB33" s="94">
        <v>93</v>
      </c>
      <c r="BC33" s="1">
        <f t="shared" si="96"/>
        <v>187</v>
      </c>
      <c r="BD33" s="94">
        <v>75</v>
      </c>
      <c r="BE33" s="94">
        <v>65</v>
      </c>
      <c r="BF33" s="1">
        <f t="shared" si="97"/>
        <v>140</v>
      </c>
      <c r="BG33" s="94">
        <v>75</v>
      </c>
      <c r="BH33" s="94">
        <v>78</v>
      </c>
      <c r="BI33" s="1">
        <f t="shared" si="98"/>
        <v>153</v>
      </c>
      <c r="BJ33" s="10">
        <f t="shared" si="99"/>
        <v>480</v>
      </c>
      <c r="BM33" s="46"/>
      <c r="BN33" s="94"/>
      <c r="BO33" s="94"/>
      <c r="BP33" s="94"/>
      <c r="BQ33" s="94"/>
      <c r="BR33" s="94"/>
      <c r="BU33" s="94"/>
      <c r="BV33" s="94"/>
      <c r="BW33" s="46"/>
      <c r="BX33" s="46"/>
    </row>
    <row r="34" spans="1:76" ht="13.9" customHeight="1" x14ac:dyDescent="0.25">
      <c r="AN34" s="46"/>
      <c r="AO34" s="46"/>
      <c r="AQ34" s="46"/>
      <c r="AR34" s="46"/>
      <c r="AT34" s="46"/>
      <c r="AU34" s="46"/>
      <c r="BN34" s="2"/>
      <c r="BP34" s="46"/>
      <c r="BQ34" s="46"/>
      <c r="BR34" s="46"/>
      <c r="BS34" s="46"/>
      <c r="BT34" s="46"/>
      <c r="BU34" s="46"/>
      <c r="BV34" s="46"/>
      <c r="BW34" s="46"/>
      <c r="BX34" s="46"/>
    </row>
    <row r="35" spans="1:76" ht="13.9" customHeight="1" x14ac:dyDescent="0.25">
      <c r="A35" s="10" t="s">
        <v>66</v>
      </c>
      <c r="B35" s="29" t="s">
        <v>1</v>
      </c>
      <c r="C35" s="10" t="s">
        <v>2</v>
      </c>
      <c r="D35" s="10" t="s">
        <v>6</v>
      </c>
      <c r="E35" s="10" t="s">
        <v>7</v>
      </c>
      <c r="F35" s="10" t="s">
        <v>8</v>
      </c>
      <c r="G35" s="10" t="s">
        <v>9</v>
      </c>
      <c r="H35" s="12" t="s">
        <v>10</v>
      </c>
      <c r="I35" s="10" t="s">
        <v>11</v>
      </c>
      <c r="J35" s="10" t="s">
        <v>3</v>
      </c>
      <c r="K35" s="10" t="s">
        <v>4</v>
      </c>
      <c r="L35" s="10" t="s">
        <v>5</v>
      </c>
      <c r="M35" s="10" t="s">
        <v>12</v>
      </c>
      <c r="N35" s="10" t="s">
        <v>13</v>
      </c>
      <c r="O35" s="10"/>
      <c r="P35" s="10" t="s">
        <v>6</v>
      </c>
      <c r="Q35" s="10" t="s">
        <v>7</v>
      </c>
      <c r="R35" s="10" t="s">
        <v>8</v>
      </c>
      <c r="S35" s="10" t="s">
        <v>9</v>
      </c>
      <c r="T35" s="12" t="s">
        <v>10</v>
      </c>
      <c r="U35" s="10" t="s">
        <v>11</v>
      </c>
      <c r="V35" s="10" t="s">
        <v>3</v>
      </c>
      <c r="W35" s="10" t="s">
        <v>4</v>
      </c>
      <c r="X35" s="10" t="s">
        <v>5</v>
      </c>
      <c r="Y35" s="10" t="s">
        <v>12</v>
      </c>
      <c r="Z35" s="10" t="s">
        <v>13</v>
      </c>
      <c r="AA35" s="10"/>
      <c r="AB35" s="10" t="s">
        <v>6</v>
      </c>
      <c r="AC35" s="10" t="s">
        <v>7</v>
      </c>
      <c r="AD35" s="10" t="s">
        <v>8</v>
      </c>
      <c r="AE35" s="10" t="s">
        <v>9</v>
      </c>
      <c r="AF35" s="12" t="s">
        <v>10</v>
      </c>
      <c r="AG35" s="10" t="s">
        <v>11</v>
      </c>
      <c r="AH35" s="10" t="s">
        <v>3</v>
      </c>
      <c r="AI35" s="10" t="s">
        <v>4</v>
      </c>
      <c r="AJ35" s="10" t="s">
        <v>5</v>
      </c>
      <c r="AK35" s="10" t="s">
        <v>12</v>
      </c>
      <c r="AL35" s="10" t="s">
        <v>13</v>
      </c>
      <c r="AM35" s="10"/>
      <c r="AN35" s="10" t="s">
        <v>6</v>
      </c>
      <c r="AO35" s="10" t="s">
        <v>7</v>
      </c>
      <c r="AP35" s="10" t="s">
        <v>8</v>
      </c>
      <c r="AQ35" s="10" t="s">
        <v>9</v>
      </c>
      <c r="AR35" s="12" t="s">
        <v>10</v>
      </c>
      <c r="AS35" s="10" t="s">
        <v>11</v>
      </c>
      <c r="AT35" s="10" t="s">
        <v>3</v>
      </c>
      <c r="AU35" s="10" t="s">
        <v>4</v>
      </c>
      <c r="AV35" s="10" t="s">
        <v>5</v>
      </c>
      <c r="AW35" s="10" t="s">
        <v>12</v>
      </c>
      <c r="AX35" s="10" t="s">
        <v>13</v>
      </c>
      <c r="AY35" s="10"/>
      <c r="AZ35" s="13"/>
      <c r="BA35" s="10" t="s">
        <v>6</v>
      </c>
      <c r="BB35" s="10" t="s">
        <v>7</v>
      </c>
      <c r="BC35" s="10" t="s">
        <v>8</v>
      </c>
      <c r="BD35" s="10" t="s">
        <v>9</v>
      </c>
      <c r="BE35" s="12" t="s">
        <v>10</v>
      </c>
      <c r="BF35" s="10" t="s">
        <v>11</v>
      </c>
      <c r="BG35" s="10" t="s">
        <v>3</v>
      </c>
      <c r="BH35" s="10" t="s">
        <v>4</v>
      </c>
      <c r="BI35" s="10" t="s">
        <v>5</v>
      </c>
      <c r="BJ35" s="10" t="s">
        <v>12</v>
      </c>
      <c r="BK35" s="10" t="s">
        <v>13</v>
      </c>
      <c r="BN35" s="100"/>
    </row>
    <row r="36" spans="1:76" ht="13.9" customHeight="1" x14ac:dyDescent="0.25">
      <c r="B36" s="3" t="s">
        <v>112</v>
      </c>
      <c r="C36" s="1" t="s">
        <v>64</v>
      </c>
      <c r="D36" s="1">
        <v>90</v>
      </c>
      <c r="E36" s="1">
        <v>89</v>
      </c>
      <c r="F36" s="1">
        <f t="shared" ref="F36:F39" si="100">SUM(E36,D36)</f>
        <v>179</v>
      </c>
      <c r="G36" s="1">
        <v>60</v>
      </c>
      <c r="H36" s="1">
        <v>52</v>
      </c>
      <c r="I36" s="1">
        <f t="shared" ref="I36:I39" si="101">SUM(H36,G36)</f>
        <v>112</v>
      </c>
      <c r="J36" s="1">
        <v>76</v>
      </c>
      <c r="K36" s="1">
        <v>72</v>
      </c>
      <c r="L36" s="1">
        <f t="shared" ref="L36:L39" si="102">SUM(K36,J36)</f>
        <v>148</v>
      </c>
      <c r="M36" s="10">
        <f>F36+I36+L36</f>
        <v>439</v>
      </c>
      <c r="N36" s="10">
        <f>SUM(M36,M37,M38,M40,M42)-MIN(M36,M37,M38,M40,M42)</f>
        <v>1824</v>
      </c>
      <c r="O36" s="10"/>
      <c r="P36" s="1">
        <v>87</v>
      </c>
      <c r="Q36" s="1">
        <v>85</v>
      </c>
      <c r="R36" s="1">
        <f t="shared" ref="R36:R40" si="103">SUM(Q36,P36)</f>
        <v>172</v>
      </c>
      <c r="S36" s="1">
        <v>71</v>
      </c>
      <c r="T36" s="1">
        <v>55</v>
      </c>
      <c r="U36" s="1">
        <f t="shared" ref="U36:U40" si="104">SUM(T36,S36)</f>
        <v>126</v>
      </c>
      <c r="V36" s="1">
        <v>68</v>
      </c>
      <c r="W36" s="1">
        <v>70</v>
      </c>
      <c r="X36" s="1">
        <f t="shared" ref="X36:X40" si="105">SUM(W36,V36)</f>
        <v>138</v>
      </c>
      <c r="Y36" s="10">
        <f>R36+U36+X36</f>
        <v>436</v>
      </c>
      <c r="Z36" s="10">
        <f>SUM(Y36,Y37,Y38,Y39,Y42)-MIN(Y36,Y37,Y38,Y39,Y42)</f>
        <v>1884</v>
      </c>
      <c r="AA36" s="10"/>
      <c r="AD36" s="1">
        <f t="shared" ref="AD36:AD40" si="106">SUM(AC36,AB36)</f>
        <v>0</v>
      </c>
      <c r="AG36" s="1">
        <f t="shared" ref="AG36:AG40" si="107">SUM(AF36,AE36)</f>
        <v>0</v>
      </c>
      <c r="AJ36" s="1">
        <f t="shared" ref="AJ36:AJ40" si="108">SUM(AI36,AH36)</f>
        <v>0</v>
      </c>
      <c r="AK36" s="13">
        <f>AD36+AG36+AJ36</f>
        <v>0</v>
      </c>
      <c r="AL36" s="10">
        <f>SUM(AK37,AK38,AK39,AK40,AK42)-MIN(AK37,AK38,AK39,AK40,AK42)</f>
        <v>1849</v>
      </c>
      <c r="AM36" s="10"/>
      <c r="AP36" s="1">
        <f t="shared" ref="AP36:AP40" si="109">SUM(AO36,AN36)</f>
        <v>0</v>
      </c>
      <c r="AS36" s="1">
        <f t="shared" ref="AS36:AS40" si="110">SUM(AR36,AQ36)</f>
        <v>0</v>
      </c>
      <c r="AV36" s="1">
        <f t="shared" ref="AV36:AV40" si="111">SUM(AU36,AT36)</f>
        <v>0</v>
      </c>
      <c r="AW36" s="10">
        <f>AP36+AS36+AV36</f>
        <v>0</v>
      </c>
      <c r="AX36" s="10">
        <f>SUM(AW37,AW38,,AW42,AW45,AW39)-MIN(AW37,AW38,AW39,AW42,AW45)</f>
        <v>1839</v>
      </c>
      <c r="AY36" s="13"/>
      <c r="AZ36" s="13"/>
      <c r="BC36" s="1">
        <f t="shared" ref="BC36:BC40" si="112">SUM(BB36,BA36)</f>
        <v>0</v>
      </c>
      <c r="BF36" s="1">
        <f t="shared" ref="BF36:BF40" si="113">SUM(BE36,BD36)</f>
        <v>0</v>
      </c>
      <c r="BI36" s="1">
        <f t="shared" ref="BI36:BI40" si="114">SUM(BH36,BG36)</f>
        <v>0</v>
      </c>
      <c r="BJ36" s="13">
        <f>BC36+BF36+BI36</f>
        <v>0</v>
      </c>
      <c r="BK36" s="10">
        <f>SUM(BJ37,BJ38,BJ39,BJ42,BJ45)-MIN(BJ37,BJ38,BJ39,BJ42,BJ45)</f>
        <v>1914</v>
      </c>
      <c r="BN36" s="3"/>
      <c r="BO36" s="94"/>
      <c r="BP36" s="94"/>
      <c r="BQ36" s="94"/>
      <c r="BR36" s="94"/>
      <c r="BU36" s="94"/>
    </row>
    <row r="37" spans="1:76" ht="13.9" customHeight="1" x14ac:dyDescent="0.25">
      <c r="B37" s="8" t="s">
        <v>113</v>
      </c>
      <c r="C37" s="1" t="s">
        <v>64</v>
      </c>
      <c r="D37" s="1">
        <v>87</v>
      </c>
      <c r="E37" s="1">
        <v>85</v>
      </c>
      <c r="F37" s="1">
        <f t="shared" si="100"/>
        <v>172</v>
      </c>
      <c r="G37" s="1">
        <v>76</v>
      </c>
      <c r="H37" s="1">
        <v>61</v>
      </c>
      <c r="I37" s="1">
        <f t="shared" si="101"/>
        <v>137</v>
      </c>
      <c r="J37" s="1">
        <v>77</v>
      </c>
      <c r="K37" s="1">
        <v>74</v>
      </c>
      <c r="L37" s="1">
        <f t="shared" si="102"/>
        <v>151</v>
      </c>
      <c r="M37" s="10">
        <f t="shared" ref="M37:M40" si="115">F37+I37+L37</f>
        <v>460</v>
      </c>
      <c r="O37" s="10"/>
      <c r="P37" s="1">
        <v>94</v>
      </c>
      <c r="Q37" s="1">
        <v>92</v>
      </c>
      <c r="R37" s="1">
        <f t="shared" si="103"/>
        <v>186</v>
      </c>
      <c r="S37" s="1">
        <v>84</v>
      </c>
      <c r="T37" s="1">
        <v>87</v>
      </c>
      <c r="U37" s="1">
        <f t="shared" si="104"/>
        <v>171</v>
      </c>
      <c r="V37" s="1">
        <v>74</v>
      </c>
      <c r="W37" s="1">
        <v>84</v>
      </c>
      <c r="X37" s="1">
        <f t="shared" si="105"/>
        <v>158</v>
      </c>
      <c r="Y37" s="10">
        <f t="shared" ref="Y37:Y40" si="116">R37+U37+X37</f>
        <v>515</v>
      </c>
      <c r="AA37" s="10"/>
      <c r="AB37" s="1">
        <v>86</v>
      </c>
      <c r="AC37" s="1">
        <v>93</v>
      </c>
      <c r="AD37" s="1">
        <f t="shared" si="106"/>
        <v>179</v>
      </c>
      <c r="AE37" s="1">
        <v>84</v>
      </c>
      <c r="AF37" s="1">
        <v>86</v>
      </c>
      <c r="AG37" s="1">
        <f t="shared" si="107"/>
        <v>170</v>
      </c>
      <c r="AH37" s="1">
        <v>84</v>
      </c>
      <c r="AI37" s="1">
        <v>80</v>
      </c>
      <c r="AJ37" s="1">
        <f t="shared" si="108"/>
        <v>164</v>
      </c>
      <c r="AK37" s="10">
        <f t="shared" ref="AK37:AK40" si="117">AD37+AG37+AJ37</f>
        <v>513</v>
      </c>
      <c r="AM37" s="10"/>
      <c r="AN37" s="1">
        <v>85</v>
      </c>
      <c r="AO37" s="1">
        <v>82</v>
      </c>
      <c r="AP37" s="1">
        <f t="shared" si="109"/>
        <v>167</v>
      </c>
      <c r="AQ37" s="1">
        <v>76</v>
      </c>
      <c r="AR37" s="1">
        <v>61</v>
      </c>
      <c r="AS37" s="1">
        <f t="shared" si="110"/>
        <v>137</v>
      </c>
      <c r="AT37" s="1">
        <v>76</v>
      </c>
      <c r="AU37" s="1">
        <v>68</v>
      </c>
      <c r="AV37" s="1">
        <f t="shared" si="111"/>
        <v>144</v>
      </c>
      <c r="AW37" s="10">
        <f t="shared" ref="AW37:AW40" si="118">AP37+AS37+AV37</f>
        <v>448</v>
      </c>
      <c r="AZ37" s="13"/>
      <c r="BA37" s="96">
        <v>93</v>
      </c>
      <c r="BB37" s="96">
        <v>94</v>
      </c>
      <c r="BC37" s="1">
        <f t="shared" si="112"/>
        <v>187</v>
      </c>
      <c r="BD37" s="96">
        <v>69</v>
      </c>
      <c r="BE37" s="96">
        <v>69</v>
      </c>
      <c r="BF37" s="1">
        <f t="shared" si="113"/>
        <v>138</v>
      </c>
      <c r="BG37" s="96">
        <v>88</v>
      </c>
      <c r="BH37" s="96">
        <v>73</v>
      </c>
      <c r="BI37" s="1">
        <f t="shared" si="114"/>
        <v>161</v>
      </c>
      <c r="BJ37" s="10">
        <f t="shared" ref="BJ37:BJ40" si="119">BC37+BF37+BI37</f>
        <v>486</v>
      </c>
      <c r="BK37" s="101">
        <f>BJ40+BJ41+BJ44+BJ46</f>
        <v>1813</v>
      </c>
      <c r="BN37" s="8"/>
      <c r="BO37" s="94"/>
      <c r="BP37" s="94"/>
      <c r="BQ37" s="94"/>
      <c r="BR37" s="94"/>
      <c r="BU37" s="94"/>
      <c r="BV37" s="96"/>
      <c r="BW37" s="96"/>
    </row>
    <row r="38" spans="1:76" ht="13.9" customHeight="1" x14ac:dyDescent="0.25">
      <c r="B38" s="8" t="s">
        <v>114</v>
      </c>
      <c r="C38" s="1" t="s">
        <v>64</v>
      </c>
      <c r="D38" s="1">
        <v>84</v>
      </c>
      <c r="E38" s="1">
        <v>81</v>
      </c>
      <c r="F38" s="1">
        <f t="shared" si="100"/>
        <v>165</v>
      </c>
      <c r="G38" s="1">
        <v>85</v>
      </c>
      <c r="H38" s="1">
        <v>83</v>
      </c>
      <c r="I38" s="1">
        <f t="shared" si="101"/>
        <v>168</v>
      </c>
      <c r="J38" s="1">
        <v>81</v>
      </c>
      <c r="K38" s="1">
        <v>67</v>
      </c>
      <c r="L38" s="1">
        <f t="shared" si="102"/>
        <v>148</v>
      </c>
      <c r="M38" s="10">
        <f t="shared" si="115"/>
        <v>481</v>
      </c>
      <c r="O38" s="10"/>
      <c r="P38" s="1">
        <v>80</v>
      </c>
      <c r="Q38" s="1">
        <v>88</v>
      </c>
      <c r="R38" s="1">
        <f t="shared" si="103"/>
        <v>168</v>
      </c>
      <c r="S38" s="1">
        <v>80</v>
      </c>
      <c r="T38" s="1">
        <v>82</v>
      </c>
      <c r="U38" s="1">
        <f t="shared" si="104"/>
        <v>162</v>
      </c>
      <c r="V38" s="1">
        <v>75</v>
      </c>
      <c r="W38" s="1">
        <v>85</v>
      </c>
      <c r="X38" s="1">
        <f t="shared" si="105"/>
        <v>160</v>
      </c>
      <c r="Y38" s="10">
        <f t="shared" si="116"/>
        <v>490</v>
      </c>
      <c r="AA38" s="10"/>
      <c r="AB38" s="1">
        <v>82</v>
      </c>
      <c r="AC38" s="1">
        <v>88</v>
      </c>
      <c r="AD38" s="1">
        <f t="shared" si="106"/>
        <v>170</v>
      </c>
      <c r="AE38" s="1">
        <v>80</v>
      </c>
      <c r="AF38" s="1">
        <v>65</v>
      </c>
      <c r="AG38" s="1">
        <f t="shared" si="107"/>
        <v>145</v>
      </c>
      <c r="AH38" s="1">
        <v>80</v>
      </c>
      <c r="AI38" s="1">
        <v>70</v>
      </c>
      <c r="AJ38" s="1">
        <f t="shared" si="108"/>
        <v>150</v>
      </c>
      <c r="AK38" s="10">
        <f t="shared" si="117"/>
        <v>465</v>
      </c>
      <c r="AM38" s="10"/>
      <c r="AN38" s="1">
        <v>80</v>
      </c>
      <c r="AO38" s="1">
        <v>85</v>
      </c>
      <c r="AP38" s="1">
        <f t="shared" si="109"/>
        <v>165</v>
      </c>
      <c r="AQ38" s="1">
        <v>75</v>
      </c>
      <c r="AR38" s="1">
        <v>74</v>
      </c>
      <c r="AS38" s="1">
        <f t="shared" si="110"/>
        <v>149</v>
      </c>
      <c r="AT38" s="1">
        <v>74</v>
      </c>
      <c r="AU38" s="1">
        <v>78</v>
      </c>
      <c r="AV38" s="1">
        <f t="shared" si="111"/>
        <v>152</v>
      </c>
      <c r="AW38" s="10">
        <f t="shared" si="118"/>
        <v>466</v>
      </c>
      <c r="AZ38" s="13"/>
      <c r="BA38" s="96">
        <v>85</v>
      </c>
      <c r="BB38" s="96">
        <v>82</v>
      </c>
      <c r="BC38" s="1">
        <f t="shared" si="112"/>
        <v>167</v>
      </c>
      <c r="BD38" s="96">
        <v>80</v>
      </c>
      <c r="BE38" s="96">
        <v>77</v>
      </c>
      <c r="BF38" s="1">
        <f t="shared" si="113"/>
        <v>157</v>
      </c>
      <c r="BG38" s="96">
        <v>79</v>
      </c>
      <c r="BH38" s="96">
        <v>86</v>
      </c>
      <c r="BI38" s="1">
        <f t="shared" si="114"/>
        <v>165</v>
      </c>
      <c r="BJ38" s="10">
        <f t="shared" si="119"/>
        <v>489</v>
      </c>
      <c r="BN38" s="8"/>
      <c r="BO38" s="94"/>
      <c r="BP38" s="94"/>
      <c r="BQ38" s="94"/>
      <c r="BR38" s="94"/>
      <c r="BU38" s="94"/>
      <c r="BV38" s="96"/>
      <c r="BW38" s="96"/>
    </row>
    <row r="39" spans="1:76" ht="13.9" customHeight="1" x14ac:dyDescent="0.25">
      <c r="B39" s="8" t="s">
        <v>115</v>
      </c>
      <c r="C39" s="1" t="s">
        <v>64</v>
      </c>
      <c r="D39" s="1">
        <v>81</v>
      </c>
      <c r="E39" s="1">
        <v>60</v>
      </c>
      <c r="F39" s="1">
        <f t="shared" si="100"/>
        <v>141</v>
      </c>
      <c r="G39" s="1">
        <v>55</v>
      </c>
      <c r="H39" s="1">
        <v>61</v>
      </c>
      <c r="I39" s="1">
        <f t="shared" si="101"/>
        <v>116</v>
      </c>
      <c r="J39" s="1">
        <v>55</v>
      </c>
      <c r="K39" s="1">
        <v>58</v>
      </c>
      <c r="L39" s="1">
        <f t="shared" si="102"/>
        <v>113</v>
      </c>
      <c r="M39" s="13">
        <f t="shared" si="115"/>
        <v>370</v>
      </c>
      <c r="O39" s="13"/>
      <c r="P39" s="1">
        <v>69</v>
      </c>
      <c r="Q39" s="1">
        <v>86</v>
      </c>
      <c r="R39" s="1">
        <f t="shared" si="103"/>
        <v>155</v>
      </c>
      <c r="S39" s="1">
        <v>73</v>
      </c>
      <c r="T39" s="1">
        <v>62</v>
      </c>
      <c r="U39" s="1">
        <f t="shared" si="104"/>
        <v>135</v>
      </c>
      <c r="V39" s="1">
        <v>66</v>
      </c>
      <c r="W39" s="1">
        <v>76</v>
      </c>
      <c r="X39" s="1">
        <f t="shared" si="105"/>
        <v>142</v>
      </c>
      <c r="Y39" s="10">
        <f t="shared" si="116"/>
        <v>432</v>
      </c>
      <c r="AB39" s="1">
        <v>57</v>
      </c>
      <c r="AC39" s="1">
        <v>75</v>
      </c>
      <c r="AD39" s="1">
        <f t="shared" si="106"/>
        <v>132</v>
      </c>
      <c r="AE39" s="1">
        <v>55</v>
      </c>
      <c r="AF39" s="1">
        <v>62</v>
      </c>
      <c r="AG39" s="1">
        <f t="shared" si="107"/>
        <v>117</v>
      </c>
      <c r="AH39" s="1">
        <v>71</v>
      </c>
      <c r="AI39" s="1">
        <v>79</v>
      </c>
      <c r="AJ39" s="1">
        <f t="shared" si="108"/>
        <v>150</v>
      </c>
      <c r="AK39" s="10">
        <f t="shared" si="117"/>
        <v>399</v>
      </c>
      <c r="AN39" s="1">
        <v>83</v>
      </c>
      <c r="AO39" s="1">
        <v>92</v>
      </c>
      <c r="AP39" s="1">
        <f t="shared" si="109"/>
        <v>175</v>
      </c>
      <c r="AQ39" s="1">
        <v>78</v>
      </c>
      <c r="AR39" s="1">
        <v>64</v>
      </c>
      <c r="AS39" s="1">
        <f t="shared" si="110"/>
        <v>142</v>
      </c>
      <c r="AT39" s="1">
        <v>81</v>
      </c>
      <c r="AU39" s="1">
        <v>76</v>
      </c>
      <c r="AV39" s="1">
        <f t="shared" si="111"/>
        <v>157</v>
      </c>
      <c r="AW39" s="10">
        <f t="shared" si="118"/>
        <v>474</v>
      </c>
      <c r="BA39" s="96">
        <v>70</v>
      </c>
      <c r="BB39" s="96">
        <v>84</v>
      </c>
      <c r="BC39" s="1">
        <f t="shared" si="112"/>
        <v>154</v>
      </c>
      <c r="BD39" s="96">
        <v>80</v>
      </c>
      <c r="BE39" s="96">
        <v>76</v>
      </c>
      <c r="BF39" s="1">
        <f t="shared" si="113"/>
        <v>156</v>
      </c>
      <c r="BG39" s="96">
        <v>74</v>
      </c>
      <c r="BH39" s="96">
        <v>74</v>
      </c>
      <c r="BI39" s="1">
        <f t="shared" si="114"/>
        <v>148</v>
      </c>
      <c r="BJ39" s="10">
        <f t="shared" si="119"/>
        <v>458</v>
      </c>
      <c r="BN39" s="8"/>
      <c r="BO39" s="94"/>
      <c r="BP39" s="94"/>
      <c r="BQ39" s="94"/>
      <c r="BR39" s="94"/>
      <c r="BU39" s="94"/>
      <c r="BV39" s="96"/>
      <c r="BW39" s="96"/>
    </row>
    <row r="40" spans="1:76" ht="13.9" customHeight="1" x14ac:dyDescent="0.25">
      <c r="B40" s="8" t="s">
        <v>116</v>
      </c>
      <c r="C40" s="1" t="s">
        <v>64</v>
      </c>
      <c r="D40" s="1">
        <v>84</v>
      </c>
      <c r="E40" s="1">
        <v>85</v>
      </c>
      <c r="F40" s="1">
        <f t="shared" ref="F40" si="120">SUM(E40,D40)</f>
        <v>169</v>
      </c>
      <c r="G40" s="1">
        <v>72</v>
      </c>
      <c r="H40" s="1">
        <v>60</v>
      </c>
      <c r="I40" s="1">
        <f t="shared" ref="I40" si="121">SUM(H40,G40)</f>
        <v>132</v>
      </c>
      <c r="J40" s="1">
        <v>66</v>
      </c>
      <c r="K40" s="1">
        <v>77</v>
      </c>
      <c r="L40" s="1">
        <f t="shared" ref="L40" si="122">SUM(K40,J40)</f>
        <v>143</v>
      </c>
      <c r="M40" s="10">
        <f t="shared" si="115"/>
        <v>444</v>
      </c>
      <c r="O40" s="13"/>
      <c r="R40" s="1">
        <f t="shared" si="103"/>
        <v>0</v>
      </c>
      <c r="U40" s="1">
        <f t="shared" si="104"/>
        <v>0</v>
      </c>
      <c r="X40" s="1">
        <f t="shared" si="105"/>
        <v>0</v>
      </c>
      <c r="Y40" s="13">
        <f t="shared" si="116"/>
        <v>0</v>
      </c>
      <c r="AB40" s="1">
        <v>83</v>
      </c>
      <c r="AC40" s="1">
        <v>87</v>
      </c>
      <c r="AD40" s="1">
        <f t="shared" si="106"/>
        <v>170</v>
      </c>
      <c r="AE40" s="1">
        <v>66</v>
      </c>
      <c r="AF40" s="1">
        <v>49</v>
      </c>
      <c r="AG40" s="1">
        <f t="shared" si="107"/>
        <v>115</v>
      </c>
      <c r="AH40" s="1">
        <v>76</v>
      </c>
      <c r="AI40" s="1">
        <v>74</v>
      </c>
      <c r="AJ40" s="1">
        <f t="shared" si="108"/>
        <v>150</v>
      </c>
      <c r="AK40" s="10">
        <f t="shared" si="117"/>
        <v>435</v>
      </c>
      <c r="AN40" s="1">
        <v>80</v>
      </c>
      <c r="AO40" s="1">
        <v>68</v>
      </c>
      <c r="AP40" s="1">
        <f t="shared" si="109"/>
        <v>148</v>
      </c>
      <c r="AQ40" s="1">
        <v>54</v>
      </c>
      <c r="AR40" s="1">
        <v>43</v>
      </c>
      <c r="AS40" s="1">
        <f t="shared" si="110"/>
        <v>97</v>
      </c>
      <c r="AT40" s="1">
        <v>75</v>
      </c>
      <c r="AU40" s="1">
        <v>40</v>
      </c>
      <c r="AV40" s="1">
        <f t="shared" si="111"/>
        <v>115</v>
      </c>
      <c r="AW40" s="13">
        <f t="shared" si="118"/>
        <v>360</v>
      </c>
      <c r="BA40" s="96">
        <v>82</v>
      </c>
      <c r="BB40" s="96">
        <v>87</v>
      </c>
      <c r="BC40" s="1">
        <f t="shared" si="112"/>
        <v>169</v>
      </c>
      <c r="BD40" s="96">
        <v>74</v>
      </c>
      <c r="BE40" s="96">
        <v>72</v>
      </c>
      <c r="BF40" s="1">
        <f t="shared" si="113"/>
        <v>146</v>
      </c>
      <c r="BG40" s="96">
        <v>76</v>
      </c>
      <c r="BH40" s="96">
        <v>71</v>
      </c>
      <c r="BI40" s="1">
        <f t="shared" si="114"/>
        <v>147</v>
      </c>
      <c r="BJ40" s="101">
        <f t="shared" si="119"/>
        <v>462</v>
      </c>
      <c r="BN40" s="8"/>
      <c r="BO40" s="94"/>
      <c r="BP40" s="94"/>
      <c r="BQ40" s="94"/>
      <c r="BR40" s="94"/>
      <c r="BU40" s="94"/>
      <c r="BV40" s="96"/>
      <c r="BW40" s="96"/>
    </row>
    <row r="41" spans="1:76" ht="13.9" customHeight="1" x14ac:dyDescent="0.25">
      <c r="B41" s="8" t="s">
        <v>117</v>
      </c>
      <c r="C41" s="1" t="s">
        <v>64</v>
      </c>
      <c r="D41" s="1">
        <v>70</v>
      </c>
      <c r="E41" s="1">
        <v>74</v>
      </c>
      <c r="F41" s="1">
        <f t="shared" ref="F41:F43" si="123">SUM(E41,D41)</f>
        <v>144</v>
      </c>
      <c r="G41" s="1">
        <v>28</v>
      </c>
      <c r="H41" s="1">
        <v>50</v>
      </c>
      <c r="I41" s="1">
        <f t="shared" ref="I41:I43" si="124">SUM(H41,G41)</f>
        <v>78</v>
      </c>
      <c r="J41" s="1">
        <v>75</v>
      </c>
      <c r="K41" s="1">
        <v>69</v>
      </c>
      <c r="L41" s="1">
        <f t="shared" ref="L41:L43" si="125">SUM(K41,J41)</f>
        <v>144</v>
      </c>
      <c r="M41" s="13">
        <f t="shared" ref="M41:M43" si="126">F41+I41+L41</f>
        <v>366</v>
      </c>
      <c r="O41" s="13"/>
      <c r="R41" s="1">
        <f t="shared" ref="R41:R43" si="127">SUM(Q41,P41)</f>
        <v>0</v>
      </c>
      <c r="U41" s="1">
        <f t="shared" ref="U41:U43" si="128">SUM(T41,S41)</f>
        <v>0</v>
      </c>
      <c r="X41" s="1">
        <f t="shared" ref="X41:X43" si="129">SUM(W41,V41)</f>
        <v>0</v>
      </c>
      <c r="Y41" s="13">
        <f t="shared" ref="Y41:Y43" si="130">R41+U41+X41</f>
        <v>0</v>
      </c>
      <c r="AB41" s="1">
        <v>74</v>
      </c>
      <c r="AC41" s="1">
        <v>70</v>
      </c>
      <c r="AD41" s="1">
        <f t="shared" ref="AD41:AD43" si="131">SUM(AC41,AB41)</f>
        <v>144</v>
      </c>
      <c r="AE41" s="1">
        <v>41</v>
      </c>
      <c r="AF41" s="1">
        <v>68</v>
      </c>
      <c r="AG41" s="1">
        <f t="shared" ref="AG41:AG43" si="132">SUM(AF41,AE41)</f>
        <v>109</v>
      </c>
      <c r="AH41" s="1">
        <v>83</v>
      </c>
      <c r="AI41" s="1">
        <v>81</v>
      </c>
      <c r="AJ41" s="1">
        <f t="shared" ref="AJ41:AJ43" si="133">SUM(AI41,AH41)</f>
        <v>164</v>
      </c>
      <c r="AK41" s="13">
        <f t="shared" ref="AK41:AK43" si="134">AD41+AG41+AJ41</f>
        <v>417</v>
      </c>
      <c r="AN41" s="1">
        <v>86</v>
      </c>
      <c r="AO41" s="1">
        <v>86</v>
      </c>
      <c r="AP41" s="1">
        <f t="shared" ref="AP41:AP46" si="135">SUM(AO41,AN41)</f>
        <v>172</v>
      </c>
      <c r="AQ41" s="1">
        <v>55</v>
      </c>
      <c r="AR41" s="1">
        <v>58</v>
      </c>
      <c r="AS41" s="1">
        <f t="shared" ref="AS41:AS46" si="136">SUM(AR41,AQ41)</f>
        <v>113</v>
      </c>
      <c r="AT41" s="1">
        <v>65</v>
      </c>
      <c r="AU41" s="1">
        <v>61</v>
      </c>
      <c r="AV41" s="1">
        <f t="shared" ref="AV41:AV46" si="137">SUM(AU41,AT41)</f>
        <v>126</v>
      </c>
      <c r="AW41" s="13">
        <f t="shared" ref="AW41:AW46" si="138">AP41+AS41+AV41</f>
        <v>411</v>
      </c>
      <c r="BA41" s="96">
        <v>82</v>
      </c>
      <c r="BB41" s="96">
        <v>75</v>
      </c>
      <c r="BC41" s="1">
        <f t="shared" ref="BC41:BC43" si="139">SUM(BB41,BA41)</f>
        <v>157</v>
      </c>
      <c r="BD41" s="96">
        <v>58</v>
      </c>
      <c r="BE41" s="96">
        <v>56</v>
      </c>
      <c r="BF41" s="1">
        <f t="shared" ref="BF41:BF43" si="140">SUM(BE41,BD41)</f>
        <v>114</v>
      </c>
      <c r="BG41" s="96">
        <v>66</v>
      </c>
      <c r="BH41" s="96">
        <v>82</v>
      </c>
      <c r="BI41" s="1">
        <f t="shared" ref="BI41:BI43" si="141">SUM(BH41,BG41)</f>
        <v>148</v>
      </c>
      <c r="BJ41" s="101">
        <f t="shared" ref="BJ41:BJ43" si="142">BC41+BF41+BI41</f>
        <v>419</v>
      </c>
      <c r="BN41" s="8"/>
      <c r="BO41" s="94"/>
      <c r="BP41" s="94"/>
      <c r="BQ41" s="94"/>
      <c r="BR41" s="94"/>
      <c r="BU41" s="94"/>
      <c r="BV41" s="96"/>
      <c r="BW41" s="96"/>
    </row>
    <row r="42" spans="1:76" ht="13.9" customHeight="1" x14ac:dyDescent="0.25">
      <c r="B42" s="8" t="s">
        <v>118</v>
      </c>
      <c r="C42" s="1" t="s">
        <v>64</v>
      </c>
      <c r="D42" s="1">
        <v>74</v>
      </c>
      <c r="E42" s="1">
        <v>78</v>
      </c>
      <c r="F42" s="1">
        <f t="shared" si="123"/>
        <v>152</v>
      </c>
      <c r="G42" s="1">
        <v>65</v>
      </c>
      <c r="H42" s="1">
        <v>78</v>
      </c>
      <c r="I42" s="1">
        <f t="shared" si="124"/>
        <v>143</v>
      </c>
      <c r="J42" s="1">
        <v>72</v>
      </c>
      <c r="K42" s="1">
        <v>63</v>
      </c>
      <c r="L42" s="1">
        <f t="shared" si="125"/>
        <v>135</v>
      </c>
      <c r="M42" s="10">
        <f t="shared" si="126"/>
        <v>430</v>
      </c>
      <c r="O42" s="13"/>
      <c r="P42" s="1">
        <v>82</v>
      </c>
      <c r="Q42" s="1">
        <v>75</v>
      </c>
      <c r="R42" s="1">
        <f t="shared" si="127"/>
        <v>157</v>
      </c>
      <c r="S42" s="1">
        <v>70</v>
      </c>
      <c r="T42" s="1">
        <v>76</v>
      </c>
      <c r="U42" s="1">
        <f t="shared" si="128"/>
        <v>146</v>
      </c>
      <c r="V42" s="1">
        <v>71</v>
      </c>
      <c r="W42" s="1">
        <v>69</v>
      </c>
      <c r="X42" s="1">
        <f t="shared" si="129"/>
        <v>140</v>
      </c>
      <c r="Y42" s="10">
        <f t="shared" si="130"/>
        <v>443</v>
      </c>
      <c r="AB42" s="1">
        <v>81</v>
      </c>
      <c r="AC42" s="1">
        <v>86</v>
      </c>
      <c r="AD42" s="1">
        <f t="shared" si="131"/>
        <v>167</v>
      </c>
      <c r="AE42" s="1">
        <v>45</v>
      </c>
      <c r="AF42" s="1">
        <v>78</v>
      </c>
      <c r="AG42" s="1">
        <f t="shared" si="132"/>
        <v>123</v>
      </c>
      <c r="AH42" s="1">
        <v>78</v>
      </c>
      <c r="AI42" s="1">
        <v>68</v>
      </c>
      <c r="AJ42" s="1">
        <f t="shared" si="133"/>
        <v>146</v>
      </c>
      <c r="AK42" s="10">
        <f t="shared" si="134"/>
        <v>436</v>
      </c>
      <c r="AN42" s="1">
        <v>77</v>
      </c>
      <c r="AO42" s="1">
        <v>67</v>
      </c>
      <c r="AP42" s="1">
        <f t="shared" si="135"/>
        <v>144</v>
      </c>
      <c r="AQ42" s="1">
        <v>68</v>
      </c>
      <c r="AR42" s="1">
        <v>61</v>
      </c>
      <c r="AS42" s="1">
        <f t="shared" si="136"/>
        <v>129</v>
      </c>
      <c r="AT42" s="1">
        <v>74</v>
      </c>
      <c r="AU42" s="1">
        <v>82</v>
      </c>
      <c r="AV42" s="1">
        <f t="shared" si="137"/>
        <v>156</v>
      </c>
      <c r="AW42" s="10">
        <f t="shared" si="138"/>
        <v>429</v>
      </c>
      <c r="BA42" s="96">
        <v>91</v>
      </c>
      <c r="BB42" s="96">
        <v>88</v>
      </c>
      <c r="BC42" s="1">
        <f t="shared" si="139"/>
        <v>179</v>
      </c>
      <c r="BD42" s="96">
        <v>46</v>
      </c>
      <c r="BE42" s="96">
        <v>78</v>
      </c>
      <c r="BF42" s="1">
        <f t="shared" si="140"/>
        <v>124</v>
      </c>
      <c r="BG42" s="96">
        <v>79</v>
      </c>
      <c r="BH42" s="96">
        <v>81</v>
      </c>
      <c r="BI42" s="1">
        <f t="shared" si="141"/>
        <v>160</v>
      </c>
      <c r="BJ42" s="10">
        <f t="shared" si="142"/>
        <v>463</v>
      </c>
      <c r="BN42" s="8"/>
      <c r="BO42" s="94"/>
      <c r="BP42" s="94"/>
      <c r="BQ42" s="94"/>
      <c r="BR42" s="94"/>
      <c r="BU42" s="94"/>
      <c r="BV42" s="96"/>
      <c r="BW42" s="96"/>
    </row>
    <row r="43" spans="1:76" ht="13.9" customHeight="1" x14ac:dyDescent="0.25">
      <c r="B43" s="8" t="s">
        <v>119</v>
      </c>
      <c r="C43" s="1" t="s">
        <v>64</v>
      </c>
      <c r="D43" s="1">
        <v>55</v>
      </c>
      <c r="E43" s="1">
        <v>66</v>
      </c>
      <c r="F43" s="1">
        <f t="shared" si="123"/>
        <v>121</v>
      </c>
      <c r="G43" s="1">
        <v>43</v>
      </c>
      <c r="H43" s="1">
        <v>40</v>
      </c>
      <c r="I43" s="1">
        <f t="shared" si="124"/>
        <v>83</v>
      </c>
      <c r="J43" s="1">
        <v>41</v>
      </c>
      <c r="K43" s="1">
        <v>32</v>
      </c>
      <c r="L43" s="1">
        <f t="shared" si="125"/>
        <v>73</v>
      </c>
      <c r="M43" s="13">
        <f t="shared" si="126"/>
        <v>277</v>
      </c>
      <c r="O43" s="13"/>
      <c r="R43" s="1">
        <f t="shared" si="127"/>
        <v>0</v>
      </c>
      <c r="U43" s="1">
        <f t="shared" si="128"/>
        <v>0</v>
      </c>
      <c r="X43" s="1">
        <f t="shared" si="129"/>
        <v>0</v>
      </c>
      <c r="Y43" s="13">
        <f t="shared" si="130"/>
        <v>0</v>
      </c>
      <c r="AB43" s="1">
        <v>61</v>
      </c>
      <c r="AC43" s="1">
        <v>61</v>
      </c>
      <c r="AD43" s="1">
        <f t="shared" si="131"/>
        <v>122</v>
      </c>
      <c r="AE43" s="1">
        <v>46</v>
      </c>
      <c r="AF43" s="1">
        <v>39</v>
      </c>
      <c r="AG43" s="1">
        <f t="shared" si="132"/>
        <v>85</v>
      </c>
      <c r="AH43" s="1">
        <v>56</v>
      </c>
      <c r="AI43" s="1">
        <v>60</v>
      </c>
      <c r="AJ43" s="1">
        <f t="shared" si="133"/>
        <v>116</v>
      </c>
      <c r="AK43" s="13">
        <f t="shared" si="134"/>
        <v>323</v>
      </c>
      <c r="AN43" s="1">
        <v>80</v>
      </c>
      <c r="AO43" s="1">
        <v>80</v>
      </c>
      <c r="AP43" s="1">
        <f t="shared" si="135"/>
        <v>160</v>
      </c>
      <c r="AQ43" s="1">
        <v>57</v>
      </c>
      <c r="AR43" s="1">
        <v>62</v>
      </c>
      <c r="AS43" s="1">
        <f t="shared" si="136"/>
        <v>119</v>
      </c>
      <c r="AT43" s="1">
        <v>42</v>
      </c>
      <c r="AU43" s="1">
        <v>67</v>
      </c>
      <c r="AV43" s="1">
        <f t="shared" si="137"/>
        <v>109</v>
      </c>
      <c r="AW43" s="13">
        <f t="shared" si="138"/>
        <v>388</v>
      </c>
      <c r="BA43" s="96">
        <v>75</v>
      </c>
      <c r="BB43" s="96">
        <v>74</v>
      </c>
      <c r="BC43" s="1">
        <f t="shared" si="139"/>
        <v>149</v>
      </c>
      <c r="BD43" s="96">
        <v>52</v>
      </c>
      <c r="BE43" s="96">
        <v>48</v>
      </c>
      <c r="BF43" s="1">
        <f t="shared" si="140"/>
        <v>100</v>
      </c>
      <c r="BG43" s="96">
        <v>55</v>
      </c>
      <c r="BH43" s="96">
        <v>66</v>
      </c>
      <c r="BI43" s="1">
        <f t="shared" si="141"/>
        <v>121</v>
      </c>
      <c r="BJ43" s="101">
        <f t="shared" si="142"/>
        <v>370</v>
      </c>
      <c r="BN43" s="8"/>
      <c r="BO43" s="94"/>
      <c r="BP43" s="94"/>
      <c r="BQ43" s="94"/>
      <c r="BR43" s="94"/>
      <c r="BU43" s="94"/>
      <c r="BV43" s="96"/>
      <c r="BW43" s="96"/>
    </row>
    <row r="44" spans="1:76" ht="13.9" customHeight="1" x14ac:dyDescent="0.25">
      <c r="B44" s="8" t="s">
        <v>136</v>
      </c>
      <c r="C44" s="1" t="s">
        <v>64</v>
      </c>
      <c r="M44" s="13"/>
      <c r="O44" s="13"/>
      <c r="Y44" s="13"/>
      <c r="AB44" s="1">
        <v>64</v>
      </c>
      <c r="AC44" s="1">
        <v>49</v>
      </c>
      <c r="AD44" s="1">
        <f t="shared" ref="AD44" si="143">SUM(AC44,AB44)</f>
        <v>113</v>
      </c>
      <c r="AE44" s="1">
        <v>38</v>
      </c>
      <c r="AF44" s="1">
        <v>32</v>
      </c>
      <c r="AG44" s="1">
        <f t="shared" ref="AG44" si="144">SUM(AF44,AE44)</f>
        <v>70</v>
      </c>
      <c r="AH44" s="1">
        <v>40</v>
      </c>
      <c r="AI44" s="1">
        <v>46</v>
      </c>
      <c r="AJ44" s="1">
        <f t="shared" ref="AJ44" si="145">SUM(AI44,AH44)</f>
        <v>86</v>
      </c>
      <c r="AK44" s="13">
        <f t="shared" ref="AK44" si="146">AD44+AG44+AJ44</f>
        <v>269</v>
      </c>
      <c r="AN44" s="1">
        <v>79</v>
      </c>
      <c r="AO44" s="1">
        <v>72</v>
      </c>
      <c r="AP44" s="1">
        <f t="shared" si="135"/>
        <v>151</v>
      </c>
      <c r="AQ44" s="1">
        <v>54</v>
      </c>
      <c r="AR44" s="1">
        <v>55</v>
      </c>
      <c r="AS44" s="1">
        <f t="shared" si="136"/>
        <v>109</v>
      </c>
      <c r="AT44" s="1">
        <v>60</v>
      </c>
      <c r="AU44" s="1">
        <v>60</v>
      </c>
      <c r="AV44" s="1">
        <f t="shared" si="137"/>
        <v>120</v>
      </c>
      <c r="AW44" s="13">
        <f t="shared" si="138"/>
        <v>380</v>
      </c>
      <c r="BA44" s="96">
        <v>85</v>
      </c>
      <c r="BB44" s="96">
        <v>88</v>
      </c>
      <c r="BC44" s="1">
        <f t="shared" ref="BC44:BC46" si="147">SUM(BB44,BA44)</f>
        <v>173</v>
      </c>
      <c r="BD44" s="96">
        <v>62</v>
      </c>
      <c r="BE44" s="96">
        <v>58</v>
      </c>
      <c r="BF44" s="1">
        <f t="shared" ref="BF44:BF46" si="148">SUM(BE44,BD44)</f>
        <v>120</v>
      </c>
      <c r="BG44" s="96">
        <v>79</v>
      </c>
      <c r="BH44" s="96">
        <v>68</v>
      </c>
      <c r="BI44" s="1">
        <f t="shared" ref="BI44:BI46" si="149">SUM(BH44,BG44)</f>
        <v>147</v>
      </c>
      <c r="BJ44" s="101">
        <f t="shared" ref="BJ44:BJ46" si="150">BC44+BF44+BI44</f>
        <v>440</v>
      </c>
      <c r="BN44" s="8"/>
      <c r="BO44" s="94"/>
      <c r="BP44" s="94"/>
      <c r="BQ44" s="94"/>
      <c r="BR44" s="94"/>
      <c r="BU44" s="94"/>
      <c r="BV44" s="96"/>
      <c r="BW44" s="96"/>
    </row>
    <row r="45" spans="1:76" ht="13.9" customHeight="1" x14ac:dyDescent="0.25">
      <c r="B45" s="1" t="s">
        <v>143</v>
      </c>
      <c r="C45" s="1" t="s">
        <v>64</v>
      </c>
      <c r="M45" s="13"/>
      <c r="O45" s="13"/>
      <c r="Y45" s="13"/>
      <c r="AK45" s="13"/>
      <c r="AN45" s="1">
        <v>79</v>
      </c>
      <c r="AO45" s="1">
        <v>77</v>
      </c>
      <c r="AP45" s="1">
        <f t="shared" si="135"/>
        <v>156</v>
      </c>
      <c r="AQ45" s="1">
        <v>72</v>
      </c>
      <c r="AR45" s="1">
        <v>64</v>
      </c>
      <c r="AS45" s="1">
        <f t="shared" si="136"/>
        <v>136</v>
      </c>
      <c r="AT45" s="1">
        <v>80</v>
      </c>
      <c r="AU45" s="1">
        <v>79</v>
      </c>
      <c r="AV45" s="1">
        <f t="shared" si="137"/>
        <v>159</v>
      </c>
      <c r="AW45" s="10">
        <f t="shared" si="138"/>
        <v>451</v>
      </c>
      <c r="BA45" s="96">
        <v>78</v>
      </c>
      <c r="BB45" s="96">
        <v>86</v>
      </c>
      <c r="BC45" s="1">
        <f t="shared" si="147"/>
        <v>164</v>
      </c>
      <c r="BD45" s="96">
        <v>81</v>
      </c>
      <c r="BE45" s="96">
        <v>72</v>
      </c>
      <c r="BF45" s="1">
        <f t="shared" si="148"/>
        <v>153</v>
      </c>
      <c r="BG45" s="96">
        <v>83</v>
      </c>
      <c r="BH45" s="96">
        <v>76</v>
      </c>
      <c r="BI45" s="1">
        <f t="shared" si="149"/>
        <v>159</v>
      </c>
      <c r="BJ45" s="10">
        <f t="shared" si="150"/>
        <v>476</v>
      </c>
      <c r="BO45" s="94"/>
      <c r="BP45" s="94"/>
      <c r="BQ45" s="94"/>
      <c r="BR45" s="94"/>
      <c r="BU45" s="94"/>
      <c r="BV45" s="96"/>
      <c r="BW45" s="96"/>
    </row>
    <row r="46" spans="1:76" ht="13.9" customHeight="1" x14ac:dyDescent="0.25">
      <c r="B46" s="1" t="s">
        <v>142</v>
      </c>
      <c r="C46" s="1" t="s">
        <v>64</v>
      </c>
      <c r="M46" s="13"/>
      <c r="O46" s="13"/>
      <c r="Y46" s="13"/>
      <c r="AK46" s="13"/>
      <c r="AN46" s="1">
        <v>79</v>
      </c>
      <c r="AO46" s="1">
        <v>74</v>
      </c>
      <c r="AP46" s="1">
        <f t="shared" si="135"/>
        <v>153</v>
      </c>
      <c r="AQ46" s="1">
        <v>56</v>
      </c>
      <c r="AR46" s="1">
        <v>62</v>
      </c>
      <c r="AS46" s="1">
        <f t="shared" si="136"/>
        <v>118</v>
      </c>
      <c r="AT46" s="1">
        <v>64</v>
      </c>
      <c r="AU46" s="1">
        <v>72</v>
      </c>
      <c r="AV46" s="1">
        <f t="shared" si="137"/>
        <v>136</v>
      </c>
      <c r="AW46" s="13">
        <f t="shared" si="138"/>
        <v>407</v>
      </c>
      <c r="BA46" s="96">
        <v>80</v>
      </c>
      <c r="BB46" s="96">
        <v>83</v>
      </c>
      <c r="BC46" s="1">
        <f t="shared" si="147"/>
        <v>163</v>
      </c>
      <c r="BD46" s="96">
        <v>74</v>
      </c>
      <c r="BE46" s="96">
        <v>78</v>
      </c>
      <c r="BF46" s="1">
        <f t="shared" si="148"/>
        <v>152</v>
      </c>
      <c r="BG46" s="96">
        <v>89</v>
      </c>
      <c r="BH46" s="96">
        <v>88</v>
      </c>
      <c r="BI46" s="1">
        <f t="shared" si="149"/>
        <v>177</v>
      </c>
      <c r="BJ46" s="101">
        <f t="shared" si="150"/>
        <v>492</v>
      </c>
      <c r="BO46" s="94"/>
      <c r="BP46" s="94"/>
      <c r="BQ46" s="94"/>
      <c r="BR46" s="94"/>
      <c r="BU46" s="94"/>
      <c r="BV46" s="96"/>
      <c r="BW46" s="96"/>
    </row>
    <row r="47" spans="1:76" ht="13.9" customHeight="1" x14ac:dyDescent="0.25">
      <c r="BN47" s="2"/>
    </row>
    <row r="48" spans="1:76" ht="13.9" customHeight="1" x14ac:dyDescent="0.25">
      <c r="A48" s="10" t="s">
        <v>16</v>
      </c>
      <c r="B48" s="11" t="s">
        <v>1</v>
      </c>
      <c r="C48" s="10" t="s">
        <v>2</v>
      </c>
      <c r="D48" s="10" t="s">
        <v>6</v>
      </c>
      <c r="E48" s="10" t="s">
        <v>7</v>
      </c>
      <c r="F48" s="10" t="s">
        <v>8</v>
      </c>
      <c r="G48" s="10" t="s">
        <v>9</v>
      </c>
      <c r="H48" s="12" t="s">
        <v>10</v>
      </c>
      <c r="I48" s="10" t="s">
        <v>11</v>
      </c>
      <c r="J48" s="10" t="s">
        <v>3</v>
      </c>
      <c r="K48" s="10" t="s">
        <v>4</v>
      </c>
      <c r="L48" s="10" t="s">
        <v>5</v>
      </c>
      <c r="M48" s="10" t="s">
        <v>12</v>
      </c>
      <c r="N48" s="10" t="s">
        <v>13</v>
      </c>
      <c r="P48" s="10" t="s">
        <v>6</v>
      </c>
      <c r="Q48" s="10" t="s">
        <v>7</v>
      </c>
      <c r="R48" s="10" t="s">
        <v>8</v>
      </c>
      <c r="S48" s="10" t="s">
        <v>9</v>
      </c>
      <c r="T48" s="12" t="s">
        <v>10</v>
      </c>
      <c r="U48" s="10" t="s">
        <v>11</v>
      </c>
      <c r="V48" s="10" t="s">
        <v>3</v>
      </c>
      <c r="W48" s="10" t="s">
        <v>4</v>
      </c>
      <c r="X48" s="10" t="s">
        <v>5</v>
      </c>
      <c r="Y48" s="10" t="s">
        <v>12</v>
      </c>
      <c r="Z48" s="10" t="s">
        <v>13</v>
      </c>
      <c r="AB48" s="10" t="s">
        <v>6</v>
      </c>
      <c r="AC48" s="10" t="s">
        <v>7</v>
      </c>
      <c r="AD48" s="10" t="s">
        <v>8</v>
      </c>
      <c r="AE48" s="10" t="s">
        <v>9</v>
      </c>
      <c r="AF48" s="12" t="s">
        <v>10</v>
      </c>
      <c r="AG48" s="10" t="s">
        <v>11</v>
      </c>
      <c r="AH48" s="10" t="s">
        <v>3</v>
      </c>
      <c r="AI48" s="10" t="s">
        <v>4</v>
      </c>
      <c r="AJ48" s="10" t="s">
        <v>5</v>
      </c>
      <c r="AK48" s="10" t="s">
        <v>12</v>
      </c>
      <c r="AL48" s="10" t="s">
        <v>13</v>
      </c>
      <c r="AN48" s="10" t="s">
        <v>6</v>
      </c>
      <c r="AO48" s="10" t="s">
        <v>7</v>
      </c>
      <c r="AP48" s="10" t="s">
        <v>8</v>
      </c>
      <c r="AQ48" s="10" t="s">
        <v>9</v>
      </c>
      <c r="AR48" s="12" t="s">
        <v>10</v>
      </c>
      <c r="AS48" s="10" t="s">
        <v>11</v>
      </c>
      <c r="AT48" s="10" t="s">
        <v>3</v>
      </c>
      <c r="AU48" s="10" t="s">
        <v>4</v>
      </c>
      <c r="AV48" s="10" t="s">
        <v>5</v>
      </c>
      <c r="AW48" s="10" t="s">
        <v>12</v>
      </c>
      <c r="AX48" s="10" t="s">
        <v>13</v>
      </c>
      <c r="AY48" s="10"/>
      <c r="BA48" s="10" t="s">
        <v>6</v>
      </c>
      <c r="BB48" s="10" t="s">
        <v>7</v>
      </c>
      <c r="BC48" s="10" t="s">
        <v>8</v>
      </c>
      <c r="BD48" s="10" t="s">
        <v>9</v>
      </c>
      <c r="BE48" s="12" t="s">
        <v>10</v>
      </c>
      <c r="BF48" s="10" t="s">
        <v>11</v>
      </c>
      <c r="BG48" s="10" t="s">
        <v>3</v>
      </c>
      <c r="BH48" s="10" t="s">
        <v>4</v>
      </c>
      <c r="BI48" s="10" t="s">
        <v>5</v>
      </c>
      <c r="BJ48" s="10" t="s">
        <v>12</v>
      </c>
      <c r="BK48" s="10" t="s">
        <v>13</v>
      </c>
      <c r="BN48" s="100"/>
    </row>
    <row r="49" spans="1:78" ht="13.9" customHeight="1" x14ac:dyDescent="0.25">
      <c r="A49"/>
      <c r="B49" s="46" t="s">
        <v>69</v>
      </c>
      <c r="C49" s="1" t="s">
        <v>16</v>
      </c>
      <c r="D49" s="46">
        <v>96</v>
      </c>
      <c r="E49" s="46">
        <v>100</v>
      </c>
      <c r="F49" s="1">
        <f t="shared" ref="F49:F54" si="151">SUM(E49,D49)</f>
        <v>196</v>
      </c>
      <c r="G49" s="46">
        <v>94</v>
      </c>
      <c r="H49" s="46">
        <v>93</v>
      </c>
      <c r="I49" s="1">
        <f t="shared" ref="I49:I54" si="152">SUM(H49,G49)</f>
        <v>187</v>
      </c>
      <c r="J49" s="46">
        <v>95</v>
      </c>
      <c r="K49" s="46">
        <v>96</v>
      </c>
      <c r="L49" s="1">
        <f t="shared" ref="L49:L54" si="153">SUM(K49,J49)</f>
        <v>191</v>
      </c>
      <c r="M49" s="10">
        <f t="shared" ref="M49:M54" si="154">SUM(K49,J49,H49,G49,E49,D49)</f>
        <v>574</v>
      </c>
      <c r="N49" s="10">
        <f>SUM(M49,M50,M51,M52,M53)-MIN(M49:M53)</f>
        <v>2222</v>
      </c>
      <c r="O49" s="10"/>
      <c r="P49" s="46">
        <v>97</v>
      </c>
      <c r="Q49" s="46">
        <v>100</v>
      </c>
      <c r="R49" s="1">
        <f t="shared" ref="R49:R54" si="155">SUM(Q49,P49)</f>
        <v>197</v>
      </c>
      <c r="S49" s="46">
        <v>93</v>
      </c>
      <c r="T49" s="46">
        <v>90</v>
      </c>
      <c r="U49" s="1">
        <f t="shared" ref="U49:U54" si="156">SUM(T49,S49)</f>
        <v>183</v>
      </c>
      <c r="V49" s="46">
        <v>94</v>
      </c>
      <c r="W49" s="46">
        <v>95</v>
      </c>
      <c r="X49" s="1">
        <f t="shared" ref="X49:X54" si="157">SUM(W49,V49)</f>
        <v>189</v>
      </c>
      <c r="Y49" s="10">
        <f t="shared" ref="Y49:Y54" si="158">SUM(W49,V49,T49,S49,Q49,P49)</f>
        <v>569</v>
      </c>
      <c r="Z49" s="10">
        <f>SUM(Y49,Y50,Y51,Y52,Y53)-MIN(Y49:Y53)</f>
        <v>2205</v>
      </c>
      <c r="AB49" s="1">
        <v>96</v>
      </c>
      <c r="AC49" s="1">
        <v>97</v>
      </c>
      <c r="AD49" s="1">
        <f t="shared" ref="AD49:AD54" si="159">SUM(AC49,AB49)</f>
        <v>193</v>
      </c>
      <c r="AE49" s="1">
        <v>95</v>
      </c>
      <c r="AF49" s="1">
        <v>95</v>
      </c>
      <c r="AG49" s="1">
        <f t="shared" ref="AG49:AG54" si="160">SUM(AF49,AE49)</f>
        <v>190</v>
      </c>
      <c r="AH49" s="1">
        <v>96</v>
      </c>
      <c r="AI49" s="1">
        <v>96</v>
      </c>
      <c r="AJ49" s="1">
        <f t="shared" ref="AJ49:AJ54" si="161">SUM(AI49,AH49)</f>
        <v>192</v>
      </c>
      <c r="AK49" s="10">
        <f t="shared" ref="AK49:AK54" si="162">SUM(AI49,AH49,AF49,AE49,AC49,AB49)</f>
        <v>575</v>
      </c>
      <c r="AL49" s="10">
        <f>SUM(AK49,AK50,AK51,AK52,AK53)-MIN(AK49:AK53)</f>
        <v>2204</v>
      </c>
      <c r="AN49" s="94">
        <v>96</v>
      </c>
      <c r="AO49" s="94">
        <v>93</v>
      </c>
      <c r="AP49" s="1">
        <f t="shared" ref="AP49:AP54" si="163">SUM(AO49,AN49)</f>
        <v>189</v>
      </c>
      <c r="AQ49" s="94">
        <v>91</v>
      </c>
      <c r="AR49" s="94">
        <v>92</v>
      </c>
      <c r="AS49" s="1">
        <f t="shared" ref="AS49:AS54" si="164">SUM(AR49,AQ49)</f>
        <v>183</v>
      </c>
      <c r="AT49" s="94">
        <v>92</v>
      </c>
      <c r="AU49" s="94">
        <v>99</v>
      </c>
      <c r="AV49" s="1">
        <f t="shared" ref="AV49:AV54" si="165">SUM(AU49,AT49)</f>
        <v>191</v>
      </c>
      <c r="AW49" s="10">
        <f t="shared" ref="AW49:AW54" si="166">SUM(AU49,AT49,AR49,AQ49,AO49,AN49)</f>
        <v>563</v>
      </c>
      <c r="AX49" s="10">
        <f>SUM(AW49,AW50,AW51,AW52,AW53)-MIN(AW49:AW53)</f>
        <v>2229</v>
      </c>
      <c r="AY49" s="13"/>
      <c r="BA49" s="94">
        <v>99</v>
      </c>
      <c r="BB49" s="94">
        <v>100</v>
      </c>
      <c r="BC49" s="1">
        <f t="shared" ref="BC49:BC54" si="167">SUM(BB49,BA49)</f>
        <v>199</v>
      </c>
      <c r="BD49" s="94">
        <v>88</v>
      </c>
      <c r="BE49" s="94">
        <v>95</v>
      </c>
      <c r="BF49" s="1">
        <f t="shared" ref="BF49:BF54" si="168">SUM(BE49,BD49)</f>
        <v>183</v>
      </c>
      <c r="BG49" s="94">
        <v>96</v>
      </c>
      <c r="BH49" s="94">
        <v>95</v>
      </c>
      <c r="BI49" s="1">
        <f t="shared" ref="BI49:BI54" si="169">SUM(BH49,BG49)</f>
        <v>191</v>
      </c>
      <c r="BJ49" s="10">
        <f t="shared" ref="BJ49:BJ54" si="170">SUM(BH49,BG49,BE49,BD49,BB49,BA49)</f>
        <v>573</v>
      </c>
      <c r="BK49" s="10">
        <f>SUM(BJ49,BJ50,BJ51,BJ52,BJ53)-MIN(BJ49:BJ53)</f>
        <v>2227</v>
      </c>
      <c r="BM49" s="94"/>
      <c r="BN49" s="94"/>
      <c r="BO49" s="94"/>
      <c r="BP49" s="94"/>
      <c r="BQ49" s="94"/>
      <c r="BR49" s="94"/>
      <c r="BU49" s="94"/>
      <c r="BX49" s="46"/>
      <c r="BY49" s="46"/>
      <c r="BZ49" s="46"/>
    </row>
    <row r="50" spans="1:78" ht="13.9" customHeight="1" x14ac:dyDescent="0.25">
      <c r="A50"/>
      <c r="B50" s="46" t="s">
        <v>70</v>
      </c>
      <c r="C50" s="1" t="s">
        <v>16</v>
      </c>
      <c r="D50" s="46">
        <v>96</v>
      </c>
      <c r="E50" s="46">
        <v>97</v>
      </c>
      <c r="F50" s="1">
        <f t="shared" si="151"/>
        <v>193</v>
      </c>
      <c r="G50" s="46">
        <v>89</v>
      </c>
      <c r="H50" s="46">
        <v>90</v>
      </c>
      <c r="I50" s="1">
        <f t="shared" si="152"/>
        <v>179</v>
      </c>
      <c r="J50" s="46">
        <v>92</v>
      </c>
      <c r="K50" s="46">
        <v>91</v>
      </c>
      <c r="L50" s="1">
        <f t="shared" si="153"/>
        <v>183</v>
      </c>
      <c r="M50" s="10">
        <f t="shared" si="154"/>
        <v>555</v>
      </c>
      <c r="P50" s="46">
        <v>96</v>
      </c>
      <c r="Q50" s="46">
        <v>95</v>
      </c>
      <c r="R50" s="1">
        <f t="shared" si="155"/>
        <v>191</v>
      </c>
      <c r="S50" s="46">
        <v>85</v>
      </c>
      <c r="T50" s="46">
        <v>89</v>
      </c>
      <c r="U50" s="1">
        <f t="shared" si="156"/>
        <v>174</v>
      </c>
      <c r="V50" s="46">
        <v>96</v>
      </c>
      <c r="W50" s="46">
        <v>94</v>
      </c>
      <c r="X50" s="1">
        <f t="shared" si="157"/>
        <v>190</v>
      </c>
      <c r="Y50" s="10">
        <f t="shared" si="158"/>
        <v>555</v>
      </c>
      <c r="AB50" s="1">
        <v>93</v>
      </c>
      <c r="AC50" s="1">
        <v>97</v>
      </c>
      <c r="AD50" s="1">
        <f t="shared" si="159"/>
        <v>190</v>
      </c>
      <c r="AE50" s="1">
        <v>89</v>
      </c>
      <c r="AF50" s="1">
        <v>83</v>
      </c>
      <c r="AG50" s="1">
        <f t="shared" si="160"/>
        <v>172</v>
      </c>
      <c r="AH50" s="1">
        <v>96</v>
      </c>
      <c r="AI50" s="1">
        <v>93</v>
      </c>
      <c r="AJ50" s="1">
        <f t="shared" si="161"/>
        <v>189</v>
      </c>
      <c r="AK50" s="10">
        <f t="shared" si="162"/>
        <v>551</v>
      </c>
      <c r="AN50" s="94">
        <v>97</v>
      </c>
      <c r="AO50" s="94">
        <v>95</v>
      </c>
      <c r="AP50" s="1">
        <f t="shared" si="163"/>
        <v>192</v>
      </c>
      <c r="AQ50" s="94">
        <v>88</v>
      </c>
      <c r="AR50" s="94">
        <v>95</v>
      </c>
      <c r="AS50" s="1">
        <f t="shared" si="164"/>
        <v>183</v>
      </c>
      <c r="AT50" s="94">
        <v>93</v>
      </c>
      <c r="AU50" s="94">
        <v>95</v>
      </c>
      <c r="AV50" s="1">
        <f t="shared" si="165"/>
        <v>188</v>
      </c>
      <c r="AW50" s="10">
        <f t="shared" si="166"/>
        <v>563</v>
      </c>
      <c r="BA50" s="94">
        <v>99</v>
      </c>
      <c r="BB50" s="94">
        <v>98</v>
      </c>
      <c r="BC50" s="1">
        <f t="shared" si="167"/>
        <v>197</v>
      </c>
      <c r="BD50" s="94">
        <v>92</v>
      </c>
      <c r="BE50" s="94">
        <v>95</v>
      </c>
      <c r="BF50" s="1">
        <f t="shared" si="168"/>
        <v>187</v>
      </c>
      <c r="BG50" s="94">
        <v>93</v>
      </c>
      <c r="BH50" s="94">
        <v>91</v>
      </c>
      <c r="BI50" s="1">
        <f t="shared" si="169"/>
        <v>184</v>
      </c>
      <c r="BJ50" s="10">
        <f t="shared" si="170"/>
        <v>568</v>
      </c>
      <c r="BM50" s="94"/>
      <c r="BN50" s="94"/>
      <c r="BO50" s="94"/>
      <c r="BP50" s="94"/>
      <c r="BQ50" s="94"/>
      <c r="BR50" s="94"/>
      <c r="BU50" s="94"/>
      <c r="BX50" s="46"/>
      <c r="BY50" s="46"/>
      <c r="BZ50" s="46"/>
    </row>
    <row r="51" spans="1:78" ht="13.9" customHeight="1" x14ac:dyDescent="0.25">
      <c r="A51"/>
      <c r="B51" s="46" t="s">
        <v>120</v>
      </c>
      <c r="C51" s="1" t="s">
        <v>16</v>
      </c>
      <c r="D51" s="46">
        <v>97</v>
      </c>
      <c r="E51" s="46">
        <v>96</v>
      </c>
      <c r="F51" s="1">
        <f t="shared" si="151"/>
        <v>193</v>
      </c>
      <c r="G51" s="46">
        <v>94</v>
      </c>
      <c r="H51" s="46">
        <v>89</v>
      </c>
      <c r="I51" s="1">
        <f t="shared" si="152"/>
        <v>183</v>
      </c>
      <c r="J51" s="46">
        <v>91</v>
      </c>
      <c r="K51" s="46">
        <v>91</v>
      </c>
      <c r="L51" s="1">
        <f t="shared" si="153"/>
        <v>182</v>
      </c>
      <c r="M51" s="10">
        <f t="shared" si="154"/>
        <v>558</v>
      </c>
      <c r="P51" s="46">
        <v>100</v>
      </c>
      <c r="Q51" s="46">
        <v>95</v>
      </c>
      <c r="R51" s="1">
        <f t="shared" si="155"/>
        <v>195</v>
      </c>
      <c r="S51" s="46">
        <v>83</v>
      </c>
      <c r="T51" s="46">
        <v>89</v>
      </c>
      <c r="U51" s="1">
        <f t="shared" si="156"/>
        <v>172</v>
      </c>
      <c r="V51" s="46">
        <v>91</v>
      </c>
      <c r="W51" s="46">
        <v>89</v>
      </c>
      <c r="X51" s="1">
        <f t="shared" si="157"/>
        <v>180</v>
      </c>
      <c r="Y51" s="10">
        <f t="shared" si="158"/>
        <v>547</v>
      </c>
      <c r="AB51" s="1">
        <v>99</v>
      </c>
      <c r="AC51" s="1">
        <v>94</v>
      </c>
      <c r="AD51" s="1">
        <f t="shared" si="159"/>
        <v>193</v>
      </c>
      <c r="AE51" s="1">
        <v>81</v>
      </c>
      <c r="AF51" s="1">
        <v>83</v>
      </c>
      <c r="AG51" s="1">
        <f t="shared" si="160"/>
        <v>164</v>
      </c>
      <c r="AH51" s="1">
        <v>91</v>
      </c>
      <c r="AI51" s="1">
        <v>95</v>
      </c>
      <c r="AJ51" s="1">
        <f t="shared" si="161"/>
        <v>186</v>
      </c>
      <c r="AK51" s="10">
        <f t="shared" si="162"/>
        <v>543</v>
      </c>
      <c r="AN51" s="94">
        <v>97</v>
      </c>
      <c r="AO51" s="94">
        <v>97</v>
      </c>
      <c r="AP51" s="1">
        <f t="shared" si="163"/>
        <v>194</v>
      </c>
      <c r="AQ51" s="94">
        <v>90</v>
      </c>
      <c r="AR51" s="94">
        <v>88</v>
      </c>
      <c r="AS51" s="1">
        <f t="shared" si="164"/>
        <v>178</v>
      </c>
      <c r="AT51" s="94">
        <v>92</v>
      </c>
      <c r="AU51" s="94">
        <v>92</v>
      </c>
      <c r="AV51" s="1">
        <f t="shared" si="165"/>
        <v>184</v>
      </c>
      <c r="AW51" s="10">
        <f t="shared" si="166"/>
        <v>556</v>
      </c>
      <c r="BA51" s="94">
        <v>99</v>
      </c>
      <c r="BB51" s="94">
        <v>97</v>
      </c>
      <c r="BC51" s="1">
        <f t="shared" si="167"/>
        <v>196</v>
      </c>
      <c r="BD51" s="94">
        <v>79</v>
      </c>
      <c r="BE51" s="94">
        <v>94</v>
      </c>
      <c r="BF51" s="1">
        <f t="shared" si="168"/>
        <v>173</v>
      </c>
      <c r="BG51" s="94">
        <v>91</v>
      </c>
      <c r="BH51" s="94">
        <v>89</v>
      </c>
      <c r="BI51" s="1">
        <f t="shared" si="169"/>
        <v>180</v>
      </c>
      <c r="BJ51" s="10">
        <f t="shared" si="170"/>
        <v>549</v>
      </c>
      <c r="BM51" s="94"/>
      <c r="BN51" s="94"/>
      <c r="BO51" s="94"/>
      <c r="BP51" s="94"/>
      <c r="BQ51" s="94"/>
      <c r="BR51" s="94"/>
      <c r="BU51" s="94"/>
      <c r="BV51" s="46"/>
      <c r="BW51" s="46"/>
      <c r="BX51" s="46"/>
      <c r="BY51" s="46"/>
      <c r="BZ51" s="46"/>
    </row>
    <row r="52" spans="1:78" ht="13.9" customHeight="1" x14ac:dyDescent="0.25">
      <c r="A52"/>
      <c r="B52" s="46" t="s">
        <v>99</v>
      </c>
      <c r="C52" s="1" t="s">
        <v>16</v>
      </c>
      <c r="D52" s="46">
        <v>0</v>
      </c>
      <c r="E52" s="46">
        <v>0</v>
      </c>
      <c r="F52" s="1">
        <f t="shared" si="151"/>
        <v>0</v>
      </c>
      <c r="G52" s="46">
        <v>0</v>
      </c>
      <c r="H52" s="46">
        <v>0</v>
      </c>
      <c r="I52" s="1">
        <f t="shared" si="152"/>
        <v>0</v>
      </c>
      <c r="J52" s="46">
        <v>0</v>
      </c>
      <c r="K52" s="46">
        <v>0</v>
      </c>
      <c r="L52" s="1">
        <f t="shared" si="153"/>
        <v>0</v>
      </c>
      <c r="M52" s="10">
        <f t="shared" si="154"/>
        <v>0</v>
      </c>
      <c r="P52" s="46"/>
      <c r="Q52" s="46"/>
      <c r="R52" s="1">
        <f t="shared" si="155"/>
        <v>0</v>
      </c>
      <c r="S52" s="46"/>
      <c r="T52" s="46"/>
      <c r="U52" s="1">
        <f t="shared" si="156"/>
        <v>0</v>
      </c>
      <c r="V52" s="46"/>
      <c r="W52" s="46"/>
      <c r="X52" s="1">
        <f t="shared" si="157"/>
        <v>0</v>
      </c>
      <c r="Y52" s="10">
        <f t="shared" si="158"/>
        <v>0</v>
      </c>
      <c r="AB52" s="46"/>
      <c r="AC52" s="46"/>
      <c r="AD52" s="1">
        <f t="shared" si="159"/>
        <v>0</v>
      </c>
      <c r="AE52" s="46"/>
      <c r="AF52" s="46"/>
      <c r="AG52" s="1">
        <f t="shared" si="160"/>
        <v>0</v>
      </c>
      <c r="AH52" s="46"/>
      <c r="AI52" s="46"/>
      <c r="AJ52" s="1">
        <f t="shared" si="161"/>
        <v>0</v>
      </c>
      <c r="AK52" s="10">
        <f t="shared" si="162"/>
        <v>0</v>
      </c>
      <c r="AN52" s="94">
        <v>0</v>
      </c>
      <c r="AO52" s="94">
        <v>0</v>
      </c>
      <c r="AP52" s="1">
        <f t="shared" si="163"/>
        <v>0</v>
      </c>
      <c r="AQ52" s="94">
        <v>0</v>
      </c>
      <c r="AR52" s="94">
        <v>0</v>
      </c>
      <c r="AS52" s="1">
        <f t="shared" si="164"/>
        <v>0</v>
      </c>
      <c r="AT52" s="94">
        <v>0</v>
      </c>
      <c r="AU52" s="94">
        <v>0</v>
      </c>
      <c r="AV52" s="1">
        <f t="shared" si="165"/>
        <v>0</v>
      </c>
      <c r="AW52" s="10">
        <f t="shared" si="166"/>
        <v>0</v>
      </c>
      <c r="BA52" s="94">
        <v>92</v>
      </c>
      <c r="BB52" s="94">
        <v>88</v>
      </c>
      <c r="BC52" s="1">
        <f t="shared" si="167"/>
        <v>180</v>
      </c>
      <c r="BD52" s="94">
        <v>79</v>
      </c>
      <c r="BE52" s="94">
        <v>75</v>
      </c>
      <c r="BF52" s="1">
        <f t="shared" si="168"/>
        <v>154</v>
      </c>
      <c r="BG52" s="94">
        <v>90</v>
      </c>
      <c r="BH52" s="94">
        <v>88</v>
      </c>
      <c r="BI52" s="1">
        <f t="shared" si="169"/>
        <v>178</v>
      </c>
      <c r="BJ52" s="10">
        <f t="shared" si="170"/>
        <v>512</v>
      </c>
      <c r="BM52" s="94"/>
      <c r="BN52" s="94"/>
      <c r="BO52" s="94"/>
      <c r="BP52" s="94"/>
      <c r="BQ52" s="94"/>
      <c r="BR52" s="94"/>
      <c r="BU52" s="94"/>
      <c r="BV52" s="46"/>
      <c r="BW52" s="46"/>
      <c r="BX52" s="46"/>
      <c r="BY52" s="46"/>
      <c r="BZ52" s="46"/>
    </row>
    <row r="53" spans="1:78" ht="13.9" customHeight="1" x14ac:dyDescent="0.25">
      <c r="A53"/>
      <c r="B53" s="46" t="s">
        <v>121</v>
      </c>
      <c r="C53" s="1" t="s">
        <v>16</v>
      </c>
      <c r="D53" s="46">
        <v>97</v>
      </c>
      <c r="E53" s="46">
        <v>92</v>
      </c>
      <c r="F53" s="1">
        <f t="shared" ref="F53" si="171">SUM(E53,D53)</f>
        <v>189</v>
      </c>
      <c r="G53" s="46">
        <v>87</v>
      </c>
      <c r="H53" s="46">
        <v>86</v>
      </c>
      <c r="I53" s="1">
        <f t="shared" ref="I53" si="172">SUM(H53,G53)</f>
        <v>173</v>
      </c>
      <c r="J53" s="46">
        <v>84</v>
      </c>
      <c r="K53" s="46">
        <v>89</v>
      </c>
      <c r="L53" s="1">
        <f t="shared" ref="L53" si="173">SUM(K53,J53)</f>
        <v>173</v>
      </c>
      <c r="M53" s="10">
        <f t="shared" ref="M53" si="174">SUM(K53,J53,H53,G53,E53,D53)</f>
        <v>535</v>
      </c>
      <c r="P53" s="46">
        <v>90</v>
      </c>
      <c r="Q53" s="46">
        <v>92</v>
      </c>
      <c r="R53" s="1">
        <f t="shared" si="155"/>
        <v>182</v>
      </c>
      <c r="S53" s="46">
        <v>90</v>
      </c>
      <c r="T53" s="46">
        <v>87</v>
      </c>
      <c r="U53" s="1">
        <f t="shared" si="156"/>
        <v>177</v>
      </c>
      <c r="V53" s="46">
        <v>88</v>
      </c>
      <c r="W53" s="46">
        <v>87</v>
      </c>
      <c r="X53" s="1">
        <f t="shared" si="157"/>
        <v>175</v>
      </c>
      <c r="Y53" s="10">
        <f t="shared" si="158"/>
        <v>534</v>
      </c>
      <c r="AB53" s="46">
        <v>94</v>
      </c>
      <c r="AC53" s="46">
        <v>98</v>
      </c>
      <c r="AD53" s="1">
        <f t="shared" si="159"/>
        <v>192</v>
      </c>
      <c r="AE53" s="46">
        <v>86</v>
      </c>
      <c r="AF53" s="46">
        <v>88</v>
      </c>
      <c r="AG53" s="1">
        <f t="shared" si="160"/>
        <v>174</v>
      </c>
      <c r="AH53" s="1">
        <v>85</v>
      </c>
      <c r="AI53" s="1">
        <v>84</v>
      </c>
      <c r="AJ53" s="1">
        <f t="shared" si="161"/>
        <v>169</v>
      </c>
      <c r="AK53" s="10">
        <f t="shared" si="162"/>
        <v>535</v>
      </c>
      <c r="AN53" s="94">
        <v>90</v>
      </c>
      <c r="AO53" s="94">
        <v>97</v>
      </c>
      <c r="AP53" s="1">
        <f t="shared" si="163"/>
        <v>187</v>
      </c>
      <c r="AQ53" s="94">
        <v>88</v>
      </c>
      <c r="AR53" s="94">
        <v>89</v>
      </c>
      <c r="AS53" s="1">
        <f t="shared" si="164"/>
        <v>177</v>
      </c>
      <c r="AT53" s="94">
        <v>90</v>
      </c>
      <c r="AU53" s="94">
        <v>93</v>
      </c>
      <c r="AV53" s="1">
        <f t="shared" si="165"/>
        <v>183</v>
      </c>
      <c r="AW53" s="10">
        <f t="shared" si="166"/>
        <v>547</v>
      </c>
      <c r="BA53" s="94">
        <v>90</v>
      </c>
      <c r="BB53" s="94">
        <v>91</v>
      </c>
      <c r="BC53" s="1">
        <f t="shared" si="167"/>
        <v>181</v>
      </c>
      <c r="BD53" s="94">
        <v>89</v>
      </c>
      <c r="BE53" s="94">
        <v>90</v>
      </c>
      <c r="BF53" s="1">
        <f t="shared" si="168"/>
        <v>179</v>
      </c>
      <c r="BG53" s="94">
        <v>85</v>
      </c>
      <c r="BH53" s="94">
        <v>92</v>
      </c>
      <c r="BI53" s="1">
        <f t="shared" si="169"/>
        <v>177</v>
      </c>
      <c r="BJ53" s="10">
        <f t="shared" si="170"/>
        <v>537</v>
      </c>
      <c r="BM53" s="94"/>
      <c r="BN53" s="94"/>
      <c r="BO53" s="94"/>
      <c r="BP53" s="94"/>
      <c r="BQ53" s="94"/>
      <c r="BR53" s="94"/>
      <c r="BU53" s="94"/>
      <c r="BV53" s="46"/>
      <c r="BW53" s="46"/>
      <c r="BX53" s="46"/>
      <c r="BY53" s="46"/>
      <c r="BZ53" s="46"/>
    </row>
    <row r="54" spans="1:78" ht="13.9" customHeight="1" x14ac:dyDescent="0.25">
      <c r="A54"/>
      <c r="B54"/>
      <c r="C54" s="1" t="s">
        <v>16</v>
      </c>
      <c r="D54"/>
      <c r="E54"/>
      <c r="F54" s="1">
        <f t="shared" si="151"/>
        <v>0</v>
      </c>
      <c r="G54"/>
      <c r="H54"/>
      <c r="I54" s="1">
        <f t="shared" si="152"/>
        <v>0</v>
      </c>
      <c r="J54"/>
      <c r="K54"/>
      <c r="L54" s="1">
        <f t="shared" si="153"/>
        <v>0</v>
      </c>
      <c r="M54" s="13">
        <f t="shared" si="154"/>
        <v>0</v>
      </c>
      <c r="N54" s="4"/>
      <c r="P54" s="46"/>
      <c r="Q54" s="46"/>
      <c r="R54" s="1">
        <f t="shared" si="155"/>
        <v>0</v>
      </c>
      <c r="S54" s="46"/>
      <c r="T54" s="46"/>
      <c r="U54" s="1">
        <f t="shared" si="156"/>
        <v>0</v>
      </c>
      <c r="V54" s="46"/>
      <c r="W54" s="46"/>
      <c r="X54" s="1">
        <f t="shared" si="157"/>
        <v>0</v>
      </c>
      <c r="Y54" s="13">
        <f t="shared" si="158"/>
        <v>0</v>
      </c>
      <c r="Z54" s="4"/>
      <c r="AB54" s="46"/>
      <c r="AC54" s="46"/>
      <c r="AD54" s="1">
        <f t="shared" si="159"/>
        <v>0</v>
      </c>
      <c r="AE54" s="46"/>
      <c r="AF54" s="46"/>
      <c r="AG54" s="1">
        <f t="shared" si="160"/>
        <v>0</v>
      </c>
      <c r="AH54" s="46"/>
      <c r="AI54" s="46"/>
      <c r="AJ54" s="1">
        <f t="shared" si="161"/>
        <v>0</v>
      </c>
      <c r="AK54" s="13">
        <f t="shared" si="162"/>
        <v>0</v>
      </c>
      <c r="AL54" s="4"/>
      <c r="AN54" s="46"/>
      <c r="AO54" s="46"/>
      <c r="AP54" s="1">
        <f t="shared" si="163"/>
        <v>0</v>
      </c>
      <c r="AQ54" s="46"/>
      <c r="AR54" s="46"/>
      <c r="AS54" s="1">
        <f t="shared" si="164"/>
        <v>0</v>
      </c>
      <c r="AT54" s="46"/>
      <c r="AU54" s="46"/>
      <c r="AV54" s="1">
        <f t="shared" si="165"/>
        <v>0</v>
      </c>
      <c r="AW54" s="13">
        <f t="shared" si="166"/>
        <v>0</v>
      </c>
      <c r="AX54" s="4"/>
      <c r="AY54" s="4"/>
      <c r="BA54" s="46"/>
      <c r="BB54" s="46"/>
      <c r="BC54" s="1">
        <f t="shared" si="167"/>
        <v>0</v>
      </c>
      <c r="BD54" s="46"/>
      <c r="BE54" s="46"/>
      <c r="BF54" s="1">
        <f t="shared" si="168"/>
        <v>0</v>
      </c>
      <c r="BG54" s="46"/>
      <c r="BH54" s="46"/>
      <c r="BI54" s="1">
        <f t="shared" si="169"/>
        <v>0</v>
      </c>
      <c r="BJ54" s="13">
        <f t="shared" si="170"/>
        <v>0</v>
      </c>
      <c r="BK54" s="4"/>
      <c r="BM54" s="46"/>
      <c r="BN54" s="94"/>
      <c r="BO54" s="94"/>
      <c r="BP54" s="94"/>
      <c r="BQ54" s="94"/>
      <c r="BR54" s="94"/>
      <c r="BU54" s="94"/>
      <c r="BV54" s="96"/>
      <c r="BW54" s="96"/>
      <c r="BX54" s="46"/>
      <c r="BY54" s="46"/>
      <c r="BZ54" s="46"/>
    </row>
    <row r="55" spans="1:78" ht="13.9" customHeight="1" x14ac:dyDescent="0.25">
      <c r="B55" s="3"/>
      <c r="BM55" s="46"/>
      <c r="BN55" s="3"/>
      <c r="BO55" s="94"/>
      <c r="BP55" s="94"/>
      <c r="BQ55" s="96"/>
      <c r="BR55" s="96"/>
      <c r="BS55" s="96"/>
      <c r="BT55" s="96"/>
      <c r="BU55" s="96"/>
      <c r="BV55" s="96"/>
      <c r="BW55" s="96"/>
    </row>
    <row r="56" spans="1:78" ht="13.9" customHeight="1" x14ac:dyDescent="0.25">
      <c r="A56" s="40" t="s">
        <v>79</v>
      </c>
      <c r="B56" s="42" t="s">
        <v>1</v>
      </c>
      <c r="C56" s="10" t="s">
        <v>2</v>
      </c>
      <c r="D56" s="10" t="s">
        <v>6</v>
      </c>
      <c r="E56" s="10" t="s">
        <v>7</v>
      </c>
      <c r="F56" s="10" t="s">
        <v>8</v>
      </c>
      <c r="G56" s="10" t="s">
        <v>9</v>
      </c>
      <c r="H56" s="12" t="s">
        <v>10</v>
      </c>
      <c r="I56" s="10" t="s">
        <v>11</v>
      </c>
      <c r="J56" s="10" t="s">
        <v>3</v>
      </c>
      <c r="K56" s="10" t="s">
        <v>4</v>
      </c>
      <c r="L56" s="10" t="s">
        <v>5</v>
      </c>
      <c r="M56" s="10" t="s">
        <v>12</v>
      </c>
      <c r="N56" s="10" t="s">
        <v>13</v>
      </c>
      <c r="P56" s="10" t="s">
        <v>6</v>
      </c>
      <c r="Q56" s="10" t="s">
        <v>7</v>
      </c>
      <c r="R56" s="10" t="s">
        <v>8</v>
      </c>
      <c r="S56" s="10" t="s">
        <v>9</v>
      </c>
      <c r="T56" s="12" t="s">
        <v>10</v>
      </c>
      <c r="U56" s="10" t="s">
        <v>11</v>
      </c>
      <c r="V56" s="10" t="s">
        <v>3</v>
      </c>
      <c r="W56" s="10" t="s">
        <v>4</v>
      </c>
      <c r="X56" s="10" t="s">
        <v>5</v>
      </c>
      <c r="Y56" s="10" t="s">
        <v>12</v>
      </c>
      <c r="Z56" s="10" t="s">
        <v>13</v>
      </c>
      <c r="AB56" s="10" t="s">
        <v>6</v>
      </c>
      <c r="AC56" s="10" t="s">
        <v>7</v>
      </c>
      <c r="AD56" s="10" t="s">
        <v>8</v>
      </c>
      <c r="AE56" s="10" t="s">
        <v>9</v>
      </c>
      <c r="AF56" s="12" t="s">
        <v>10</v>
      </c>
      <c r="AG56" s="10" t="s">
        <v>11</v>
      </c>
      <c r="AH56" s="10" t="s">
        <v>3</v>
      </c>
      <c r="AI56" s="10" t="s">
        <v>4</v>
      </c>
      <c r="AJ56" s="10" t="s">
        <v>5</v>
      </c>
      <c r="AK56" s="10" t="s">
        <v>12</v>
      </c>
      <c r="AL56" s="10" t="s">
        <v>13</v>
      </c>
      <c r="AN56" s="10" t="s">
        <v>6</v>
      </c>
      <c r="AO56" s="10" t="s">
        <v>7</v>
      </c>
      <c r="AP56" s="10" t="s">
        <v>8</v>
      </c>
      <c r="AQ56" s="10" t="s">
        <v>9</v>
      </c>
      <c r="AR56" s="12" t="s">
        <v>10</v>
      </c>
      <c r="AS56" s="10" t="s">
        <v>11</v>
      </c>
      <c r="AT56" s="10" t="s">
        <v>3</v>
      </c>
      <c r="AU56" s="10" t="s">
        <v>4</v>
      </c>
      <c r="AV56" s="10" t="s">
        <v>5</v>
      </c>
      <c r="AW56" s="10" t="s">
        <v>12</v>
      </c>
      <c r="AX56" s="10" t="s">
        <v>13</v>
      </c>
      <c r="BA56" s="10" t="s">
        <v>6</v>
      </c>
      <c r="BB56" s="10" t="s">
        <v>7</v>
      </c>
      <c r="BC56" s="10" t="s">
        <v>8</v>
      </c>
      <c r="BD56" s="10" t="s">
        <v>9</v>
      </c>
      <c r="BE56" s="12" t="s">
        <v>10</v>
      </c>
      <c r="BF56" s="10" t="s">
        <v>11</v>
      </c>
      <c r="BG56" s="10" t="s">
        <v>3</v>
      </c>
      <c r="BH56" s="10" t="s">
        <v>4</v>
      </c>
      <c r="BI56" s="10" t="s">
        <v>5</v>
      </c>
      <c r="BJ56" s="10" t="s">
        <v>12</v>
      </c>
      <c r="BK56" s="10" t="s">
        <v>13</v>
      </c>
      <c r="BM56" s="46"/>
      <c r="BN56" s="100"/>
      <c r="BO56" s="46"/>
      <c r="BP56" s="46"/>
      <c r="BQ56" s="46"/>
      <c r="BR56" s="46"/>
      <c r="BS56" s="46"/>
      <c r="BT56" s="46"/>
    </row>
    <row r="57" spans="1:78" ht="13.9" customHeight="1" x14ac:dyDescent="0.25">
      <c r="A57"/>
      <c r="B57" s="46" t="s">
        <v>122</v>
      </c>
      <c r="C57" t="s">
        <v>95</v>
      </c>
      <c r="D57" s="46">
        <v>94</v>
      </c>
      <c r="E57" s="46">
        <v>91</v>
      </c>
      <c r="F57" s="1">
        <f t="shared" ref="F57:F66" si="175">SUM(E57,D57)</f>
        <v>185</v>
      </c>
      <c r="G57" s="46">
        <v>65</v>
      </c>
      <c r="H57" s="46">
        <v>71</v>
      </c>
      <c r="I57" s="1">
        <f t="shared" ref="I57:I66" si="176">SUM(H57,G57)</f>
        <v>136</v>
      </c>
      <c r="J57" s="46">
        <v>79</v>
      </c>
      <c r="K57" s="46">
        <v>77</v>
      </c>
      <c r="L57" s="1">
        <f t="shared" ref="L57:L66" si="177">SUM(K57,J57)</f>
        <v>156</v>
      </c>
      <c r="M57" s="13">
        <f>F57+I57+L57</f>
        <v>477</v>
      </c>
      <c r="N57" s="4">
        <f>SUM(M58,M60,M61,M62,M65)-MIN(M58,M60,M61,M62,M65)</f>
        <v>2175</v>
      </c>
      <c r="P57" s="46">
        <v>93</v>
      </c>
      <c r="Q57" s="46">
        <v>92</v>
      </c>
      <c r="R57" s="1">
        <f t="shared" ref="R57:R66" si="178">SUM(Q57,P57)</f>
        <v>185</v>
      </c>
      <c r="S57" s="46">
        <v>67</v>
      </c>
      <c r="T57" s="46">
        <v>69</v>
      </c>
      <c r="U57" s="1">
        <f t="shared" ref="U57:U66" si="179">SUM(T57,S57)</f>
        <v>136</v>
      </c>
      <c r="V57" s="46">
        <v>82</v>
      </c>
      <c r="W57" s="46">
        <v>90</v>
      </c>
      <c r="X57" s="1">
        <f t="shared" ref="X57:X66" si="180">SUM(W57,V57)</f>
        <v>172</v>
      </c>
      <c r="Y57" s="13">
        <f>R57+U57+X57</f>
        <v>493</v>
      </c>
      <c r="Z57" s="4">
        <f>SUM(Y63,Y60,Y61,Y62,Y65)-MIN(Y63,Y60,Y61,Y62,Y65)</f>
        <v>2183</v>
      </c>
      <c r="AB57" s="46">
        <v>95</v>
      </c>
      <c r="AC57" s="46">
        <v>95</v>
      </c>
      <c r="AD57" s="1">
        <f t="shared" ref="AD57:AD66" si="181">SUM(AC57,AB57)</f>
        <v>190</v>
      </c>
      <c r="AE57" s="46">
        <v>71</v>
      </c>
      <c r="AF57" s="46">
        <v>64</v>
      </c>
      <c r="AG57" s="1">
        <f t="shared" ref="AG57:AG66" si="182">SUM(AF57,AE57)</f>
        <v>135</v>
      </c>
      <c r="AH57" s="46">
        <v>75</v>
      </c>
      <c r="AI57" s="46">
        <v>65</v>
      </c>
      <c r="AJ57" s="1">
        <f t="shared" ref="AJ57:AJ66" si="183">SUM(AI57,AH57)</f>
        <v>140</v>
      </c>
      <c r="AK57" s="13">
        <f>AD57+AG57+AJ57</f>
        <v>465</v>
      </c>
      <c r="AL57" s="4">
        <f>SUM(AK58,AK60,AK61,AK63,AK65)-MIN(AK58,AK60,AK61,AK63,AK65)</f>
        <v>2187</v>
      </c>
      <c r="AN57" s="46">
        <v>88</v>
      </c>
      <c r="AO57" s="46">
        <v>94</v>
      </c>
      <c r="AP57" s="1">
        <f t="shared" ref="AP57:AP66" si="184">SUM(AO57,AN57)</f>
        <v>182</v>
      </c>
      <c r="AQ57" s="46">
        <v>71</v>
      </c>
      <c r="AR57" s="46">
        <v>71</v>
      </c>
      <c r="AS57" s="1">
        <f t="shared" ref="AS57:AS66" si="185">SUM(AR57,AQ57)</f>
        <v>142</v>
      </c>
      <c r="AT57" s="46">
        <v>90</v>
      </c>
      <c r="AU57" s="46">
        <v>86</v>
      </c>
      <c r="AV57" s="1">
        <f t="shared" ref="AV57:AV66" si="186">SUM(AU57,AT57)</f>
        <v>176</v>
      </c>
      <c r="AW57" s="13">
        <f>AP57+AS57+AV57</f>
        <v>500</v>
      </c>
      <c r="AX57" s="4">
        <f>SUM(AW58,AW60,AW61,AW62,AW63)-MIN(AW58,AW60,AW61,AW62,AW63)</f>
        <v>2139</v>
      </c>
      <c r="AY57" s="4"/>
      <c r="BA57" s="96">
        <v>97</v>
      </c>
      <c r="BB57" s="96">
        <v>97</v>
      </c>
      <c r="BC57" s="1">
        <f t="shared" ref="BC57:BC66" si="187">SUM(BB57,BA57)</f>
        <v>194</v>
      </c>
      <c r="BD57" s="96">
        <v>75</v>
      </c>
      <c r="BE57" s="96">
        <v>76</v>
      </c>
      <c r="BF57" s="1">
        <f t="shared" ref="BF57:BF62" si="188">SUM(BE57,BD57)</f>
        <v>151</v>
      </c>
      <c r="BG57" s="96">
        <v>81</v>
      </c>
      <c r="BH57" s="96">
        <v>93</v>
      </c>
      <c r="BI57" s="1">
        <f t="shared" ref="BI57:BI66" si="189">SUM(BH57,BG57)</f>
        <v>174</v>
      </c>
      <c r="BJ57" s="10">
        <f>BC57+BF57+BI57</f>
        <v>519</v>
      </c>
      <c r="BK57" s="4">
        <f>SUM(BJ57,BJ58,BJ60,BJ61,BJ62)-MIN(BJ57,BJ58,BJ60,BJ61,BJ62)</f>
        <v>2166</v>
      </c>
      <c r="BM57" s="46"/>
      <c r="BN57" s="94"/>
      <c r="BO57" s="94"/>
      <c r="BP57" s="94"/>
      <c r="BQ57" s="94"/>
      <c r="BR57" s="94"/>
      <c r="BU57" s="94"/>
      <c r="BV57" s="96"/>
      <c r="BW57" s="96"/>
    </row>
    <row r="58" spans="1:78" ht="13.9" customHeight="1" x14ac:dyDescent="0.25">
      <c r="A58"/>
      <c r="B58" s="46" t="s">
        <v>123</v>
      </c>
      <c r="C58" s="44" t="s">
        <v>95</v>
      </c>
      <c r="D58" s="46">
        <v>88</v>
      </c>
      <c r="E58" s="46">
        <v>92</v>
      </c>
      <c r="F58" s="1">
        <f t="shared" si="175"/>
        <v>180</v>
      </c>
      <c r="G58" s="46">
        <v>73</v>
      </c>
      <c r="H58" s="46">
        <v>76</v>
      </c>
      <c r="I58" s="1">
        <f t="shared" si="176"/>
        <v>149</v>
      </c>
      <c r="J58" s="46">
        <v>84</v>
      </c>
      <c r="K58" s="46">
        <v>76</v>
      </c>
      <c r="L58" s="1">
        <f t="shared" si="177"/>
        <v>160</v>
      </c>
      <c r="M58" s="10">
        <f t="shared" ref="M58:M66" si="190">F58+I58+L58</f>
        <v>489</v>
      </c>
      <c r="P58" s="46">
        <v>83</v>
      </c>
      <c r="Q58" s="46">
        <v>85</v>
      </c>
      <c r="R58" s="1">
        <f t="shared" si="178"/>
        <v>168</v>
      </c>
      <c r="S58" s="46">
        <v>78</v>
      </c>
      <c r="T58" s="46">
        <v>81</v>
      </c>
      <c r="U58" s="1">
        <f t="shared" si="179"/>
        <v>159</v>
      </c>
      <c r="V58" s="46">
        <v>77</v>
      </c>
      <c r="W58" s="46">
        <v>88</v>
      </c>
      <c r="X58" s="1">
        <f t="shared" si="180"/>
        <v>165</v>
      </c>
      <c r="Y58" s="13">
        <f t="shared" ref="Y58:Y66" si="191">R58+U58+X58</f>
        <v>492</v>
      </c>
      <c r="AB58" s="46">
        <v>87</v>
      </c>
      <c r="AC58" s="46">
        <v>85</v>
      </c>
      <c r="AD58" s="1">
        <f t="shared" si="181"/>
        <v>172</v>
      </c>
      <c r="AE58" s="46">
        <v>80</v>
      </c>
      <c r="AF58" s="46">
        <v>77</v>
      </c>
      <c r="AG58" s="1">
        <f t="shared" si="182"/>
        <v>157</v>
      </c>
      <c r="AH58" s="46">
        <v>69</v>
      </c>
      <c r="AI58" s="46">
        <v>65</v>
      </c>
      <c r="AJ58" s="1">
        <f t="shared" si="183"/>
        <v>134</v>
      </c>
      <c r="AK58" s="10">
        <f t="shared" ref="AK58:AK66" si="192">AD58+AG58+AJ58</f>
        <v>463</v>
      </c>
      <c r="AN58" s="46">
        <v>89</v>
      </c>
      <c r="AO58" s="46">
        <v>94</v>
      </c>
      <c r="AP58" s="1">
        <f t="shared" si="184"/>
        <v>183</v>
      </c>
      <c r="AQ58" s="46">
        <v>73</v>
      </c>
      <c r="AR58" s="46">
        <v>70</v>
      </c>
      <c r="AS58" s="1">
        <f t="shared" si="185"/>
        <v>143</v>
      </c>
      <c r="AT58" s="46">
        <v>84</v>
      </c>
      <c r="AU58" s="46">
        <v>77</v>
      </c>
      <c r="AV58" s="1">
        <f t="shared" si="186"/>
        <v>161</v>
      </c>
      <c r="AW58" s="10">
        <f t="shared" ref="AW58:AW66" si="193">AP58+AS58+AV58</f>
        <v>487</v>
      </c>
      <c r="AY58" s="4"/>
      <c r="BA58" s="96">
        <v>91</v>
      </c>
      <c r="BB58" s="96">
        <v>92</v>
      </c>
      <c r="BC58" s="1">
        <f t="shared" si="187"/>
        <v>183</v>
      </c>
      <c r="BD58" s="96">
        <v>82</v>
      </c>
      <c r="BE58" s="96">
        <v>78</v>
      </c>
      <c r="BF58" s="1">
        <f t="shared" si="188"/>
        <v>160</v>
      </c>
      <c r="BG58" s="96">
        <v>80</v>
      </c>
      <c r="BH58" s="96">
        <v>81</v>
      </c>
      <c r="BI58" s="1">
        <f t="shared" si="189"/>
        <v>161</v>
      </c>
      <c r="BJ58" s="10">
        <f t="shared" ref="BJ58:BJ66" si="194">BC58+BF58+BI58</f>
        <v>504</v>
      </c>
      <c r="BM58" s="46"/>
      <c r="BN58" s="94"/>
      <c r="BO58" s="94"/>
      <c r="BP58" s="94"/>
      <c r="BQ58" s="94"/>
      <c r="BR58" s="94"/>
      <c r="BU58" s="94"/>
      <c r="BV58" s="96"/>
      <c r="BW58" s="96"/>
    </row>
    <row r="59" spans="1:78" ht="13.9" customHeight="1" x14ac:dyDescent="0.25">
      <c r="B59" s="46" t="s">
        <v>124</v>
      </c>
      <c r="C59" s="44" t="s">
        <v>95</v>
      </c>
      <c r="D59" s="46">
        <v>75</v>
      </c>
      <c r="E59" s="46">
        <v>79</v>
      </c>
      <c r="F59" s="1">
        <f t="shared" si="175"/>
        <v>154</v>
      </c>
      <c r="G59" s="46">
        <v>70</v>
      </c>
      <c r="H59" s="46">
        <v>61</v>
      </c>
      <c r="I59" s="1">
        <f t="shared" si="176"/>
        <v>131</v>
      </c>
      <c r="J59" s="46">
        <v>55</v>
      </c>
      <c r="K59" s="46">
        <v>56</v>
      </c>
      <c r="L59" s="1">
        <f t="shared" si="177"/>
        <v>111</v>
      </c>
      <c r="M59" s="13">
        <f t="shared" si="190"/>
        <v>396</v>
      </c>
      <c r="P59" s="46">
        <v>83</v>
      </c>
      <c r="Q59" s="46">
        <v>82</v>
      </c>
      <c r="R59" s="1">
        <f t="shared" si="178"/>
        <v>165</v>
      </c>
      <c r="S59" s="46">
        <v>57</v>
      </c>
      <c r="T59" s="46">
        <v>76</v>
      </c>
      <c r="U59" s="1">
        <f t="shared" si="179"/>
        <v>133</v>
      </c>
      <c r="V59" s="46">
        <v>66</v>
      </c>
      <c r="W59" s="46">
        <v>67</v>
      </c>
      <c r="X59" s="1">
        <f t="shared" si="180"/>
        <v>133</v>
      </c>
      <c r="Y59" s="13">
        <f t="shared" si="191"/>
        <v>431</v>
      </c>
      <c r="AB59" s="46">
        <v>84</v>
      </c>
      <c r="AC59" s="46">
        <v>82</v>
      </c>
      <c r="AD59" s="1">
        <f t="shared" si="181"/>
        <v>166</v>
      </c>
      <c r="AE59" s="46">
        <v>60</v>
      </c>
      <c r="AF59" s="46">
        <v>70</v>
      </c>
      <c r="AG59" s="1">
        <f t="shared" si="182"/>
        <v>130</v>
      </c>
      <c r="AH59" s="46">
        <v>63</v>
      </c>
      <c r="AI59" s="46">
        <v>78</v>
      </c>
      <c r="AJ59" s="1">
        <f t="shared" si="183"/>
        <v>141</v>
      </c>
      <c r="AK59" s="13">
        <f t="shared" si="192"/>
        <v>437</v>
      </c>
      <c r="AP59" s="1">
        <f t="shared" si="184"/>
        <v>0</v>
      </c>
      <c r="AS59" s="1">
        <f t="shared" si="185"/>
        <v>0</v>
      </c>
      <c r="AV59" s="1">
        <f t="shared" si="186"/>
        <v>0</v>
      </c>
      <c r="AW59" s="13">
        <f t="shared" si="193"/>
        <v>0</v>
      </c>
      <c r="AY59" s="4"/>
      <c r="BA59" s="94"/>
      <c r="BB59" s="94"/>
      <c r="BC59" s="1">
        <f t="shared" si="187"/>
        <v>0</v>
      </c>
      <c r="BD59" s="94"/>
      <c r="BE59" s="94"/>
      <c r="BF59" s="1">
        <f t="shared" si="188"/>
        <v>0</v>
      </c>
      <c r="BI59" s="1">
        <f t="shared" si="189"/>
        <v>0</v>
      </c>
      <c r="BJ59" s="10">
        <f t="shared" si="194"/>
        <v>0</v>
      </c>
      <c r="BM59" s="46"/>
      <c r="BN59" s="94"/>
      <c r="BO59" s="94"/>
      <c r="BP59" s="94"/>
      <c r="BQ59" s="94"/>
      <c r="BR59" s="94"/>
      <c r="BU59" s="94"/>
      <c r="BV59" s="96"/>
      <c r="BW59" s="96"/>
    </row>
    <row r="60" spans="1:78" ht="13.9" customHeight="1" x14ac:dyDescent="0.25">
      <c r="B60" s="46" t="s">
        <v>92</v>
      </c>
      <c r="C60" s="46" t="s">
        <v>95</v>
      </c>
      <c r="D60" s="46">
        <v>100</v>
      </c>
      <c r="E60" s="46">
        <v>99</v>
      </c>
      <c r="F60" s="1">
        <f t="shared" ref="F60:F62" si="195">SUM(E60,D60)</f>
        <v>199</v>
      </c>
      <c r="G60" s="46">
        <v>91</v>
      </c>
      <c r="H60" s="46">
        <v>92</v>
      </c>
      <c r="I60" s="1">
        <f t="shared" ref="I60:I62" si="196">SUM(H60,G60)</f>
        <v>183</v>
      </c>
      <c r="J60" s="46">
        <v>94</v>
      </c>
      <c r="K60" s="46">
        <v>97</v>
      </c>
      <c r="L60" s="1">
        <f t="shared" ref="L60:L62" si="197">SUM(K60,J60)</f>
        <v>191</v>
      </c>
      <c r="M60" s="10">
        <f t="shared" ref="M60:M62" si="198">F60+I60+L60</f>
        <v>573</v>
      </c>
      <c r="P60" s="46">
        <v>99</v>
      </c>
      <c r="Q60" s="46">
        <v>99</v>
      </c>
      <c r="R60" s="1">
        <f t="shared" ref="R60:R62" si="199">SUM(Q60,P60)</f>
        <v>198</v>
      </c>
      <c r="S60" s="46">
        <v>86</v>
      </c>
      <c r="T60" s="46">
        <v>89</v>
      </c>
      <c r="U60" s="1">
        <f t="shared" ref="U60:U62" si="200">SUM(T60,S60)</f>
        <v>175</v>
      </c>
      <c r="V60" s="46">
        <v>96</v>
      </c>
      <c r="W60" s="46">
        <v>96</v>
      </c>
      <c r="X60" s="1">
        <f t="shared" ref="X60:X62" si="201">SUM(W60,V60)</f>
        <v>192</v>
      </c>
      <c r="Y60" s="10">
        <f t="shared" ref="Y60:Y62" si="202">R60+U60+X60</f>
        <v>565</v>
      </c>
      <c r="AB60" s="46">
        <v>97</v>
      </c>
      <c r="AC60" s="46">
        <v>97</v>
      </c>
      <c r="AD60" s="1">
        <f t="shared" ref="AD60:AD62" si="203">SUM(AC60,AB60)</f>
        <v>194</v>
      </c>
      <c r="AE60" s="46">
        <v>90</v>
      </c>
      <c r="AF60" s="46">
        <v>93</v>
      </c>
      <c r="AG60" s="1">
        <f t="shared" ref="AG60:AG62" si="204">SUM(AF60,AE60)</f>
        <v>183</v>
      </c>
      <c r="AH60" s="46">
        <v>97</v>
      </c>
      <c r="AI60" s="46">
        <v>96</v>
      </c>
      <c r="AJ60" s="1">
        <f t="shared" ref="AJ60:AJ62" si="205">SUM(AI60,AH60)</f>
        <v>193</v>
      </c>
      <c r="AK60" s="10">
        <f t="shared" ref="AK60:AK62" si="206">AD60+AG60+AJ60</f>
        <v>570</v>
      </c>
      <c r="AN60" s="46">
        <v>95</v>
      </c>
      <c r="AO60" s="46">
        <v>97</v>
      </c>
      <c r="AP60" s="1">
        <f t="shared" ref="AP60:AP62" si="207">SUM(AO60,AN60)</f>
        <v>192</v>
      </c>
      <c r="AQ60" s="46">
        <v>89</v>
      </c>
      <c r="AR60" s="46">
        <v>85</v>
      </c>
      <c r="AS60" s="1">
        <f t="shared" ref="AS60:AS62" si="208">SUM(AR60,AQ60)</f>
        <v>174</v>
      </c>
      <c r="AT60" s="46">
        <v>98</v>
      </c>
      <c r="AU60" s="46">
        <v>96</v>
      </c>
      <c r="AV60" s="1">
        <f t="shared" ref="AV60:AV62" si="209">SUM(AU60,AT60)</f>
        <v>194</v>
      </c>
      <c r="AW60" s="10">
        <f t="shared" ref="AW60:AW62" si="210">AP60+AS60+AV60</f>
        <v>560</v>
      </c>
      <c r="AY60" s="4"/>
      <c r="BA60" s="96">
        <v>99</v>
      </c>
      <c r="BB60" s="96">
        <v>99</v>
      </c>
      <c r="BC60" s="1">
        <f t="shared" ref="BC60:BC62" si="211">SUM(BB60,BA60)</f>
        <v>198</v>
      </c>
      <c r="BD60" s="96">
        <v>85</v>
      </c>
      <c r="BE60" s="96">
        <v>84</v>
      </c>
      <c r="BF60" s="1">
        <f t="shared" si="188"/>
        <v>169</v>
      </c>
      <c r="BG60" s="96">
        <v>93</v>
      </c>
      <c r="BH60" s="96">
        <v>94</v>
      </c>
      <c r="BI60" s="1">
        <f t="shared" ref="BI60:BI62" si="212">SUM(BH60,BG60)</f>
        <v>187</v>
      </c>
      <c r="BJ60" s="10">
        <f t="shared" ref="BJ60:BJ62" si="213">BC60+BF60+BI60</f>
        <v>554</v>
      </c>
      <c r="BN60" s="94"/>
      <c r="BO60" s="94"/>
      <c r="BP60" s="94"/>
      <c r="BQ60" s="94"/>
      <c r="BR60" s="94"/>
      <c r="BU60" s="94"/>
      <c r="BV60" s="96"/>
      <c r="BW60" s="96"/>
    </row>
    <row r="61" spans="1:78" ht="13.9" customHeight="1" x14ac:dyDescent="0.25">
      <c r="B61" s="46" t="s">
        <v>93</v>
      </c>
      <c r="C61" s="46" t="s">
        <v>95</v>
      </c>
      <c r="D61" s="46">
        <v>99</v>
      </c>
      <c r="E61" s="46">
        <v>98</v>
      </c>
      <c r="F61" s="1">
        <f t="shared" si="195"/>
        <v>197</v>
      </c>
      <c r="G61" s="46">
        <v>92</v>
      </c>
      <c r="H61" s="46">
        <v>90</v>
      </c>
      <c r="I61" s="1">
        <f t="shared" si="196"/>
        <v>182</v>
      </c>
      <c r="J61" s="46">
        <v>93</v>
      </c>
      <c r="K61" s="46">
        <v>94</v>
      </c>
      <c r="L61" s="1">
        <f t="shared" si="197"/>
        <v>187</v>
      </c>
      <c r="M61" s="10">
        <f t="shared" si="198"/>
        <v>566</v>
      </c>
      <c r="P61" s="46">
        <v>99</v>
      </c>
      <c r="Q61" s="46">
        <v>99</v>
      </c>
      <c r="R61" s="1">
        <f t="shared" si="199"/>
        <v>198</v>
      </c>
      <c r="S61" s="46">
        <v>97</v>
      </c>
      <c r="T61" s="46">
        <v>88</v>
      </c>
      <c r="U61" s="1">
        <f t="shared" si="200"/>
        <v>185</v>
      </c>
      <c r="V61" s="46">
        <v>90</v>
      </c>
      <c r="W61" s="46">
        <v>96</v>
      </c>
      <c r="X61" s="1">
        <f t="shared" si="201"/>
        <v>186</v>
      </c>
      <c r="Y61" s="10">
        <f t="shared" si="202"/>
        <v>569</v>
      </c>
      <c r="AB61" s="46">
        <v>98</v>
      </c>
      <c r="AC61" s="46">
        <v>99</v>
      </c>
      <c r="AD61" s="1">
        <f t="shared" si="203"/>
        <v>197</v>
      </c>
      <c r="AE61" s="46">
        <v>89</v>
      </c>
      <c r="AF61" s="46">
        <v>93</v>
      </c>
      <c r="AG61" s="1">
        <f t="shared" si="204"/>
        <v>182</v>
      </c>
      <c r="AH61" s="46">
        <v>92</v>
      </c>
      <c r="AI61" s="46">
        <v>92</v>
      </c>
      <c r="AJ61" s="1">
        <f t="shared" si="205"/>
        <v>184</v>
      </c>
      <c r="AK61" s="10">
        <f t="shared" si="206"/>
        <v>563</v>
      </c>
      <c r="AN61" s="46">
        <v>99</v>
      </c>
      <c r="AO61" s="46">
        <v>98</v>
      </c>
      <c r="AP61" s="1">
        <f t="shared" si="207"/>
        <v>197</v>
      </c>
      <c r="AQ61" s="46">
        <v>94</v>
      </c>
      <c r="AR61" s="46">
        <v>88</v>
      </c>
      <c r="AS61" s="1">
        <f t="shared" si="208"/>
        <v>182</v>
      </c>
      <c r="AT61" s="46">
        <v>94</v>
      </c>
      <c r="AU61" s="46">
        <v>95</v>
      </c>
      <c r="AV61" s="1">
        <f t="shared" si="209"/>
        <v>189</v>
      </c>
      <c r="AW61" s="10">
        <f t="shared" si="210"/>
        <v>568</v>
      </c>
      <c r="AY61" s="4"/>
      <c r="BA61" s="96">
        <v>100</v>
      </c>
      <c r="BB61" s="96">
        <v>100</v>
      </c>
      <c r="BC61" s="1">
        <f t="shared" si="211"/>
        <v>200</v>
      </c>
      <c r="BD61" s="96">
        <v>91</v>
      </c>
      <c r="BE61" s="96">
        <v>93</v>
      </c>
      <c r="BF61" s="1">
        <f t="shared" si="188"/>
        <v>184</v>
      </c>
      <c r="BG61" s="96">
        <v>92</v>
      </c>
      <c r="BH61" s="96">
        <v>93</v>
      </c>
      <c r="BI61" s="1">
        <f t="shared" si="212"/>
        <v>185</v>
      </c>
      <c r="BJ61" s="10">
        <f t="shared" si="213"/>
        <v>569</v>
      </c>
      <c r="BN61" s="94"/>
      <c r="BO61" s="94"/>
      <c r="BP61" s="94"/>
      <c r="BQ61" s="94"/>
      <c r="BR61" s="94"/>
      <c r="BU61" s="94"/>
      <c r="BV61" s="10"/>
      <c r="BW61" s="10"/>
    </row>
    <row r="62" spans="1:78" ht="13.9" customHeight="1" x14ac:dyDescent="0.25">
      <c r="B62" s="46" t="s">
        <v>94</v>
      </c>
      <c r="C62" s="46" t="s">
        <v>95</v>
      </c>
      <c r="D62" s="46">
        <v>90</v>
      </c>
      <c r="E62" s="46">
        <v>90</v>
      </c>
      <c r="F62" s="1">
        <f t="shared" si="195"/>
        <v>180</v>
      </c>
      <c r="G62" s="46">
        <v>84</v>
      </c>
      <c r="H62" s="46">
        <v>72</v>
      </c>
      <c r="I62" s="1">
        <f t="shared" si="196"/>
        <v>156</v>
      </c>
      <c r="J62" s="46">
        <v>85</v>
      </c>
      <c r="K62" s="46">
        <v>88</v>
      </c>
      <c r="L62" s="1">
        <f t="shared" si="197"/>
        <v>173</v>
      </c>
      <c r="M62" s="10">
        <f t="shared" si="198"/>
        <v>509</v>
      </c>
      <c r="P62" s="46">
        <v>85</v>
      </c>
      <c r="Q62" s="46">
        <v>86</v>
      </c>
      <c r="R62" s="1">
        <f t="shared" si="199"/>
        <v>171</v>
      </c>
      <c r="S62" s="46">
        <v>68</v>
      </c>
      <c r="T62" s="46">
        <v>79</v>
      </c>
      <c r="U62" s="1">
        <f t="shared" si="200"/>
        <v>147</v>
      </c>
      <c r="V62" s="46">
        <v>82</v>
      </c>
      <c r="W62" s="46">
        <v>85</v>
      </c>
      <c r="X62" s="1">
        <f t="shared" si="201"/>
        <v>167</v>
      </c>
      <c r="Y62" s="10">
        <f t="shared" si="202"/>
        <v>485</v>
      </c>
      <c r="AB62" s="46">
        <v>86</v>
      </c>
      <c r="AC62" s="46">
        <v>85</v>
      </c>
      <c r="AD62" s="1">
        <f t="shared" si="203"/>
        <v>171</v>
      </c>
      <c r="AE62" s="46">
        <v>74</v>
      </c>
      <c r="AF62" s="46">
        <v>63</v>
      </c>
      <c r="AG62" s="1">
        <f t="shared" si="204"/>
        <v>137</v>
      </c>
      <c r="AH62" s="46">
        <v>85</v>
      </c>
      <c r="AI62" s="46">
        <v>71</v>
      </c>
      <c r="AJ62" s="1">
        <f t="shared" si="205"/>
        <v>156</v>
      </c>
      <c r="AK62" s="13">
        <f t="shared" si="206"/>
        <v>464</v>
      </c>
      <c r="AN62" s="46">
        <v>91</v>
      </c>
      <c r="AO62" s="46">
        <v>88</v>
      </c>
      <c r="AP62" s="1">
        <f t="shared" si="207"/>
        <v>179</v>
      </c>
      <c r="AQ62" s="46">
        <v>65</v>
      </c>
      <c r="AR62" s="46">
        <v>76</v>
      </c>
      <c r="AS62" s="1">
        <f t="shared" si="208"/>
        <v>141</v>
      </c>
      <c r="AT62" s="46">
        <v>96</v>
      </c>
      <c r="AU62" s="46">
        <v>86</v>
      </c>
      <c r="AV62" s="1">
        <f t="shared" si="209"/>
        <v>182</v>
      </c>
      <c r="AW62" s="10">
        <f t="shared" si="210"/>
        <v>502</v>
      </c>
      <c r="AY62" s="4"/>
      <c r="BA62" s="96">
        <v>92</v>
      </c>
      <c r="BB62" s="96">
        <v>94</v>
      </c>
      <c r="BC62" s="1">
        <f t="shared" si="211"/>
        <v>186</v>
      </c>
      <c r="BD62" s="96">
        <v>73</v>
      </c>
      <c r="BE62" s="96">
        <v>82</v>
      </c>
      <c r="BF62" s="1">
        <f t="shared" si="188"/>
        <v>155</v>
      </c>
      <c r="BG62" s="96">
        <v>91</v>
      </c>
      <c r="BH62" s="96">
        <v>92</v>
      </c>
      <c r="BI62" s="1">
        <f t="shared" si="212"/>
        <v>183</v>
      </c>
      <c r="BJ62" s="10">
        <f t="shared" si="213"/>
        <v>524</v>
      </c>
      <c r="BN62" s="94"/>
      <c r="BO62" s="94"/>
      <c r="BP62" s="94"/>
      <c r="BQ62" s="94"/>
      <c r="BR62" s="94"/>
      <c r="BU62" s="94"/>
      <c r="BV62" s="10"/>
      <c r="BW62" s="10"/>
    </row>
    <row r="63" spans="1:78" ht="13.9" customHeight="1" x14ac:dyDescent="0.25">
      <c r="B63" s="46" t="s">
        <v>127</v>
      </c>
      <c r="C63" s="44" t="s">
        <v>95</v>
      </c>
      <c r="D63" s="46">
        <v>92</v>
      </c>
      <c r="E63" s="46">
        <v>89</v>
      </c>
      <c r="F63" s="1">
        <f t="shared" si="175"/>
        <v>181</v>
      </c>
      <c r="G63" s="46">
        <v>80</v>
      </c>
      <c r="H63" s="46">
        <v>70</v>
      </c>
      <c r="I63" s="1">
        <f t="shared" si="176"/>
        <v>150</v>
      </c>
      <c r="J63" s="46">
        <v>84</v>
      </c>
      <c r="K63" s="46">
        <v>87</v>
      </c>
      <c r="L63" s="1">
        <f t="shared" si="177"/>
        <v>171</v>
      </c>
      <c r="M63" s="13">
        <f t="shared" si="190"/>
        <v>502</v>
      </c>
      <c r="P63" s="46">
        <v>93</v>
      </c>
      <c r="Q63" s="46">
        <v>93</v>
      </c>
      <c r="R63" s="1">
        <f t="shared" si="178"/>
        <v>186</v>
      </c>
      <c r="S63" s="46">
        <v>83</v>
      </c>
      <c r="T63" s="46">
        <v>81</v>
      </c>
      <c r="U63" s="1">
        <f t="shared" si="179"/>
        <v>164</v>
      </c>
      <c r="V63" s="46">
        <v>82</v>
      </c>
      <c r="W63" s="46">
        <v>88</v>
      </c>
      <c r="X63" s="1">
        <f t="shared" si="180"/>
        <v>170</v>
      </c>
      <c r="Y63" s="10">
        <f t="shared" si="191"/>
        <v>520</v>
      </c>
      <c r="AB63" s="46">
        <v>92</v>
      </c>
      <c r="AC63" s="46">
        <v>97</v>
      </c>
      <c r="AD63" s="1">
        <f t="shared" si="181"/>
        <v>189</v>
      </c>
      <c r="AE63" s="46">
        <v>85</v>
      </c>
      <c r="AF63" s="46">
        <v>83</v>
      </c>
      <c r="AG63" s="1">
        <f t="shared" si="182"/>
        <v>168</v>
      </c>
      <c r="AH63" s="46">
        <v>90</v>
      </c>
      <c r="AI63" s="46">
        <v>89</v>
      </c>
      <c r="AJ63" s="1">
        <f t="shared" si="183"/>
        <v>179</v>
      </c>
      <c r="AK63" s="10">
        <f t="shared" si="192"/>
        <v>536</v>
      </c>
      <c r="AN63" s="46">
        <v>97</v>
      </c>
      <c r="AO63" s="46">
        <v>93</v>
      </c>
      <c r="AP63" s="1">
        <f t="shared" si="184"/>
        <v>190</v>
      </c>
      <c r="AQ63" s="46">
        <v>67</v>
      </c>
      <c r="AR63" s="46">
        <v>71</v>
      </c>
      <c r="AS63" s="1">
        <f t="shared" si="185"/>
        <v>138</v>
      </c>
      <c r="AT63" s="46">
        <v>94</v>
      </c>
      <c r="AU63" s="46">
        <v>87</v>
      </c>
      <c r="AV63" s="1">
        <f t="shared" si="186"/>
        <v>181</v>
      </c>
      <c r="AW63" s="10">
        <f t="shared" si="193"/>
        <v>509</v>
      </c>
      <c r="AY63" s="4"/>
      <c r="BC63" s="1">
        <f t="shared" si="187"/>
        <v>0</v>
      </c>
      <c r="BD63" s="46"/>
      <c r="BE63" s="46"/>
      <c r="BF63" s="1">
        <f t="shared" ref="BF63:BF66" si="214">SUM(BE63,BD63)</f>
        <v>0</v>
      </c>
      <c r="BG63" s="46"/>
      <c r="BH63" s="46"/>
      <c r="BI63" s="1">
        <f t="shared" si="189"/>
        <v>0</v>
      </c>
      <c r="BJ63" s="10">
        <f t="shared" si="194"/>
        <v>0</v>
      </c>
      <c r="BN63" s="94"/>
      <c r="BO63" s="94"/>
      <c r="BP63" s="94"/>
      <c r="BQ63" s="94"/>
      <c r="BR63" s="94"/>
      <c r="BU63" s="94"/>
      <c r="BV63" s="10"/>
      <c r="BW63" s="10"/>
    </row>
    <row r="64" spans="1:78" ht="13.9" customHeight="1" x14ac:dyDescent="0.25">
      <c r="B64" s="46" t="s">
        <v>125</v>
      </c>
      <c r="C64" s="44" t="s">
        <v>95</v>
      </c>
      <c r="D64" s="46">
        <v>70</v>
      </c>
      <c r="E64" s="46">
        <v>80</v>
      </c>
      <c r="F64" s="1">
        <f t="shared" si="175"/>
        <v>150</v>
      </c>
      <c r="G64" s="46">
        <v>56</v>
      </c>
      <c r="H64" s="46">
        <v>57</v>
      </c>
      <c r="I64" s="1">
        <f t="shared" si="176"/>
        <v>113</v>
      </c>
      <c r="J64" s="46">
        <v>82</v>
      </c>
      <c r="K64" s="46">
        <v>63</v>
      </c>
      <c r="L64" s="1">
        <f t="shared" si="177"/>
        <v>145</v>
      </c>
      <c r="M64" s="13">
        <f t="shared" si="190"/>
        <v>408</v>
      </c>
      <c r="P64" s="46">
        <v>81</v>
      </c>
      <c r="Q64" s="46">
        <v>84</v>
      </c>
      <c r="R64" s="1">
        <f t="shared" si="178"/>
        <v>165</v>
      </c>
      <c r="S64" s="46">
        <v>47</v>
      </c>
      <c r="T64" s="46">
        <v>59</v>
      </c>
      <c r="U64" s="1">
        <f t="shared" si="179"/>
        <v>106</v>
      </c>
      <c r="V64" s="46">
        <v>77</v>
      </c>
      <c r="W64" s="46">
        <v>82</v>
      </c>
      <c r="X64" s="1">
        <f t="shared" si="180"/>
        <v>159</v>
      </c>
      <c r="Y64" s="13">
        <f t="shared" si="191"/>
        <v>430</v>
      </c>
      <c r="AB64" s="46">
        <v>82</v>
      </c>
      <c r="AC64" s="46">
        <v>80</v>
      </c>
      <c r="AD64" s="1">
        <f t="shared" si="181"/>
        <v>162</v>
      </c>
      <c r="AE64" s="46">
        <v>63</v>
      </c>
      <c r="AF64" s="46">
        <v>63</v>
      </c>
      <c r="AG64" s="1">
        <f t="shared" si="182"/>
        <v>126</v>
      </c>
      <c r="AH64" s="46">
        <v>72</v>
      </c>
      <c r="AI64" s="46">
        <v>78</v>
      </c>
      <c r="AJ64" s="1">
        <f t="shared" si="183"/>
        <v>150</v>
      </c>
      <c r="AK64" s="13">
        <f t="shared" si="192"/>
        <v>438</v>
      </c>
      <c r="AN64" s="46">
        <v>79</v>
      </c>
      <c r="AO64" s="46">
        <v>86</v>
      </c>
      <c r="AP64" s="1">
        <f t="shared" si="184"/>
        <v>165</v>
      </c>
      <c r="AQ64" s="46">
        <v>59</v>
      </c>
      <c r="AR64" s="46">
        <v>63</v>
      </c>
      <c r="AS64" s="1">
        <f t="shared" si="185"/>
        <v>122</v>
      </c>
      <c r="AT64" s="46">
        <v>71</v>
      </c>
      <c r="AU64" s="46">
        <v>76</v>
      </c>
      <c r="AV64" s="1">
        <f t="shared" si="186"/>
        <v>147</v>
      </c>
      <c r="AW64" s="13">
        <f t="shared" si="193"/>
        <v>434</v>
      </c>
      <c r="AY64" s="4"/>
      <c r="BC64" s="1">
        <f t="shared" si="187"/>
        <v>0</v>
      </c>
      <c r="BD64" s="46"/>
      <c r="BE64" s="46"/>
      <c r="BF64" s="1">
        <f t="shared" si="214"/>
        <v>0</v>
      </c>
      <c r="BG64" s="46"/>
      <c r="BH64" s="46"/>
      <c r="BI64" s="1">
        <f t="shared" si="189"/>
        <v>0</v>
      </c>
      <c r="BJ64" s="10">
        <f t="shared" si="194"/>
        <v>0</v>
      </c>
      <c r="BN64" s="94"/>
      <c r="BO64" s="94"/>
      <c r="BP64" s="94"/>
      <c r="BQ64" s="94"/>
      <c r="BR64" s="94"/>
      <c r="BU64" s="94"/>
    </row>
    <row r="65" spans="1:75" ht="13.9" customHeight="1" x14ac:dyDescent="0.25">
      <c r="B65" s="46" t="s">
        <v>126</v>
      </c>
      <c r="C65" s="44" t="s">
        <v>95</v>
      </c>
      <c r="D65" s="46">
        <v>98</v>
      </c>
      <c r="E65" s="46">
        <v>92</v>
      </c>
      <c r="F65" s="1">
        <f t="shared" si="175"/>
        <v>190</v>
      </c>
      <c r="G65" s="46">
        <v>82</v>
      </c>
      <c r="H65" s="46">
        <v>74</v>
      </c>
      <c r="I65" s="1">
        <f t="shared" si="176"/>
        <v>156</v>
      </c>
      <c r="J65" s="46">
        <v>95</v>
      </c>
      <c r="K65" s="46">
        <v>86</v>
      </c>
      <c r="L65" s="1">
        <f t="shared" si="177"/>
        <v>181</v>
      </c>
      <c r="M65" s="10">
        <f t="shared" si="190"/>
        <v>527</v>
      </c>
      <c r="P65" s="46">
        <v>98</v>
      </c>
      <c r="Q65" s="46">
        <v>95</v>
      </c>
      <c r="R65" s="1">
        <f t="shared" si="178"/>
        <v>193</v>
      </c>
      <c r="S65" s="46">
        <v>76</v>
      </c>
      <c r="T65" s="46">
        <v>83</v>
      </c>
      <c r="U65" s="1">
        <f t="shared" si="179"/>
        <v>159</v>
      </c>
      <c r="V65" s="46">
        <v>91</v>
      </c>
      <c r="W65" s="46">
        <v>86</v>
      </c>
      <c r="X65" s="1">
        <f t="shared" si="180"/>
        <v>177</v>
      </c>
      <c r="Y65" s="10">
        <f t="shared" si="191"/>
        <v>529</v>
      </c>
      <c r="AB65" s="46">
        <v>96</v>
      </c>
      <c r="AC65" s="46">
        <v>93</v>
      </c>
      <c r="AD65" s="1">
        <f t="shared" si="181"/>
        <v>189</v>
      </c>
      <c r="AE65" s="46">
        <v>82</v>
      </c>
      <c r="AF65" s="46">
        <v>74</v>
      </c>
      <c r="AG65" s="1">
        <f t="shared" si="182"/>
        <v>156</v>
      </c>
      <c r="AH65" s="46">
        <v>84</v>
      </c>
      <c r="AI65" s="46">
        <v>89</v>
      </c>
      <c r="AJ65" s="1">
        <f t="shared" si="183"/>
        <v>173</v>
      </c>
      <c r="AK65" s="10">
        <f t="shared" si="192"/>
        <v>518</v>
      </c>
      <c r="AP65" s="1">
        <f t="shared" si="184"/>
        <v>0</v>
      </c>
      <c r="AQ65" s="46"/>
      <c r="AR65" s="46"/>
      <c r="AS65" s="1">
        <f t="shared" si="185"/>
        <v>0</v>
      </c>
      <c r="AT65" s="46"/>
      <c r="AU65" s="46"/>
      <c r="AV65" s="1">
        <f t="shared" si="186"/>
        <v>0</v>
      </c>
      <c r="AW65" s="13">
        <f t="shared" si="193"/>
        <v>0</v>
      </c>
      <c r="AY65" s="4"/>
      <c r="BC65" s="1">
        <f t="shared" si="187"/>
        <v>0</v>
      </c>
      <c r="BD65" s="46"/>
      <c r="BE65" s="46"/>
      <c r="BF65" s="1">
        <f t="shared" si="214"/>
        <v>0</v>
      </c>
      <c r="BG65" s="46"/>
      <c r="BH65" s="46"/>
      <c r="BI65" s="1">
        <f t="shared" si="189"/>
        <v>0</v>
      </c>
      <c r="BJ65" s="13">
        <f t="shared" si="194"/>
        <v>0</v>
      </c>
      <c r="BN65" s="94"/>
      <c r="BO65" s="94"/>
      <c r="BP65" s="94"/>
      <c r="BQ65" s="94"/>
      <c r="BR65" s="94"/>
      <c r="BU65" s="94"/>
      <c r="BV65" s="10"/>
      <c r="BW65" s="10"/>
    </row>
    <row r="66" spans="1:75" ht="13.9" customHeight="1" x14ac:dyDescent="0.25">
      <c r="B66" s="3"/>
      <c r="C66" s="44" t="s">
        <v>95</v>
      </c>
      <c r="F66" s="1">
        <f t="shared" si="175"/>
        <v>0</v>
      </c>
      <c r="G66" s="46"/>
      <c r="H66" s="46"/>
      <c r="I66" s="1">
        <f t="shared" si="176"/>
        <v>0</v>
      </c>
      <c r="J66" s="46"/>
      <c r="K66" s="46"/>
      <c r="L66" s="1">
        <f t="shared" si="177"/>
        <v>0</v>
      </c>
      <c r="M66" s="13">
        <f t="shared" si="190"/>
        <v>0</v>
      </c>
      <c r="R66" s="1">
        <f t="shared" si="178"/>
        <v>0</v>
      </c>
      <c r="S66" s="46"/>
      <c r="T66" s="46"/>
      <c r="U66" s="1">
        <f t="shared" si="179"/>
        <v>0</v>
      </c>
      <c r="V66" s="46"/>
      <c r="W66" s="46"/>
      <c r="X66" s="1">
        <f t="shared" si="180"/>
        <v>0</v>
      </c>
      <c r="Y66" s="13">
        <f t="shared" si="191"/>
        <v>0</v>
      </c>
      <c r="AD66" s="1">
        <f t="shared" si="181"/>
        <v>0</v>
      </c>
      <c r="AE66" s="46"/>
      <c r="AF66" s="46"/>
      <c r="AG66" s="1">
        <f t="shared" si="182"/>
        <v>0</v>
      </c>
      <c r="AH66" s="46"/>
      <c r="AI66" s="46"/>
      <c r="AJ66" s="1">
        <f t="shared" si="183"/>
        <v>0</v>
      </c>
      <c r="AK66" s="13">
        <f t="shared" si="192"/>
        <v>0</v>
      </c>
      <c r="AP66" s="1">
        <f t="shared" si="184"/>
        <v>0</v>
      </c>
      <c r="AQ66" s="46"/>
      <c r="AR66" s="46"/>
      <c r="AS66" s="1">
        <f t="shared" si="185"/>
        <v>0</v>
      </c>
      <c r="AT66" s="46"/>
      <c r="AU66" s="46"/>
      <c r="AV66" s="1">
        <f t="shared" si="186"/>
        <v>0</v>
      </c>
      <c r="AW66" s="13">
        <f t="shared" si="193"/>
        <v>0</v>
      </c>
      <c r="AY66" s="4"/>
      <c r="BC66" s="1">
        <f t="shared" si="187"/>
        <v>0</v>
      </c>
      <c r="BD66" s="46"/>
      <c r="BE66" s="46"/>
      <c r="BF66" s="1">
        <f t="shared" si="214"/>
        <v>0</v>
      </c>
      <c r="BG66" s="46"/>
      <c r="BH66" s="46"/>
      <c r="BI66" s="1">
        <f t="shared" si="189"/>
        <v>0</v>
      </c>
      <c r="BJ66" s="13">
        <f t="shared" si="194"/>
        <v>0</v>
      </c>
      <c r="BN66" s="3"/>
      <c r="BO66" s="94"/>
      <c r="BP66" s="94"/>
      <c r="BQ66" s="94"/>
      <c r="BR66" s="94"/>
      <c r="BU66" s="94"/>
    </row>
    <row r="67" spans="1:75" ht="13.5" customHeight="1" x14ac:dyDescent="0.25">
      <c r="BN67" s="2"/>
    </row>
    <row r="68" spans="1:75" ht="13.9" customHeight="1" x14ac:dyDescent="0.25">
      <c r="A68" s="4" t="s">
        <v>101</v>
      </c>
      <c r="B68" s="76" t="s">
        <v>1</v>
      </c>
      <c r="C68" s="10" t="s">
        <v>2</v>
      </c>
      <c r="D68" s="10" t="s">
        <v>6</v>
      </c>
      <c r="E68" s="10" t="s">
        <v>7</v>
      </c>
      <c r="F68" s="10" t="s">
        <v>8</v>
      </c>
      <c r="G68" s="10" t="s">
        <v>9</v>
      </c>
      <c r="H68" s="12" t="s">
        <v>10</v>
      </c>
      <c r="I68" s="10" t="s">
        <v>11</v>
      </c>
      <c r="J68" s="10" t="s">
        <v>3</v>
      </c>
      <c r="K68" s="10" t="s">
        <v>4</v>
      </c>
      <c r="L68" s="10" t="s">
        <v>5</v>
      </c>
      <c r="M68" s="10" t="s">
        <v>12</v>
      </c>
      <c r="N68" s="10" t="s">
        <v>13</v>
      </c>
      <c r="P68" s="10" t="s">
        <v>6</v>
      </c>
      <c r="Q68" s="10" t="s">
        <v>7</v>
      </c>
      <c r="R68" s="10" t="s">
        <v>8</v>
      </c>
      <c r="S68" s="10" t="s">
        <v>9</v>
      </c>
      <c r="T68" s="12" t="s">
        <v>10</v>
      </c>
      <c r="U68" s="10" t="s">
        <v>11</v>
      </c>
      <c r="V68" s="10" t="s">
        <v>3</v>
      </c>
      <c r="W68" s="10" t="s">
        <v>4</v>
      </c>
      <c r="X68" s="10" t="s">
        <v>5</v>
      </c>
      <c r="Y68" s="10" t="s">
        <v>12</v>
      </c>
      <c r="Z68" s="10" t="s">
        <v>13</v>
      </c>
      <c r="AB68" s="10" t="s">
        <v>6</v>
      </c>
      <c r="AC68" s="10" t="s">
        <v>7</v>
      </c>
      <c r="AD68" s="10" t="s">
        <v>8</v>
      </c>
      <c r="AE68" s="10" t="s">
        <v>9</v>
      </c>
      <c r="AF68" s="12" t="s">
        <v>10</v>
      </c>
      <c r="AG68" s="10" t="s">
        <v>11</v>
      </c>
      <c r="AH68" s="10" t="s">
        <v>3</v>
      </c>
      <c r="AI68" s="10" t="s">
        <v>4</v>
      </c>
      <c r="AJ68" s="10" t="s">
        <v>5</v>
      </c>
      <c r="AK68" s="10" t="s">
        <v>12</v>
      </c>
      <c r="AL68" s="10" t="s">
        <v>13</v>
      </c>
      <c r="AN68" s="10" t="s">
        <v>6</v>
      </c>
      <c r="AO68" s="10" t="s">
        <v>7</v>
      </c>
      <c r="AP68" s="10" t="s">
        <v>8</v>
      </c>
      <c r="AQ68" s="10" t="s">
        <v>9</v>
      </c>
      <c r="AR68" s="12" t="s">
        <v>10</v>
      </c>
      <c r="AS68" s="10" t="s">
        <v>11</v>
      </c>
      <c r="AT68" s="10" t="s">
        <v>3</v>
      </c>
      <c r="AU68" s="10" t="s">
        <v>4</v>
      </c>
      <c r="AV68" s="10" t="s">
        <v>5</v>
      </c>
      <c r="AW68" s="10" t="s">
        <v>12</v>
      </c>
      <c r="AX68" s="10" t="s">
        <v>13</v>
      </c>
      <c r="BA68" s="10" t="s">
        <v>6</v>
      </c>
      <c r="BB68" s="10" t="s">
        <v>7</v>
      </c>
      <c r="BC68" s="10" t="s">
        <v>8</v>
      </c>
      <c r="BD68" s="10" t="s">
        <v>9</v>
      </c>
      <c r="BE68" s="12" t="s">
        <v>10</v>
      </c>
      <c r="BF68" s="10" t="s">
        <v>11</v>
      </c>
      <c r="BG68" s="10" t="s">
        <v>3</v>
      </c>
      <c r="BH68" s="10" t="s">
        <v>4</v>
      </c>
      <c r="BI68" s="10" t="s">
        <v>5</v>
      </c>
      <c r="BJ68" s="10" t="s">
        <v>12</v>
      </c>
      <c r="BK68" s="10" t="s">
        <v>13</v>
      </c>
      <c r="BN68" s="100"/>
    </row>
    <row r="69" spans="1:75" ht="13.9" customHeight="1" x14ac:dyDescent="0.25">
      <c r="B69" s="46" t="s">
        <v>137</v>
      </c>
      <c r="C69" s="1" t="s">
        <v>111</v>
      </c>
      <c r="D69" s="46"/>
      <c r="E69" s="46"/>
      <c r="F69" s="1">
        <f t="shared" ref="F69:F73" si="215">SUM(E69,D69)</f>
        <v>0</v>
      </c>
      <c r="G69" s="46"/>
      <c r="H69" s="46"/>
      <c r="I69" s="1">
        <f t="shared" ref="I69:I73" si="216">SUM(H69,G69)</f>
        <v>0</v>
      </c>
      <c r="J69" s="46"/>
      <c r="K69" s="46"/>
      <c r="L69" s="1">
        <f t="shared" ref="L69:L73" si="217">SUM(K69,J69)</f>
        <v>0</v>
      </c>
      <c r="M69" s="10">
        <f t="shared" ref="M69:M73" si="218">SUM(K69,J69,H69,G69,E69,D69)</f>
        <v>0</v>
      </c>
      <c r="N69" s="4">
        <f>SUM(M69,M70,M71,M72,M73)-MIN(M69,M70,M72,M73,M71)</f>
        <v>0</v>
      </c>
      <c r="P69" s="46">
        <v>81</v>
      </c>
      <c r="Q69" s="46">
        <v>89</v>
      </c>
      <c r="R69" s="1">
        <f t="shared" ref="R69:R73" si="219">SUM(Q69,P69)</f>
        <v>170</v>
      </c>
      <c r="S69" s="46">
        <v>43</v>
      </c>
      <c r="T69" s="46">
        <v>31</v>
      </c>
      <c r="U69" s="1">
        <f t="shared" ref="U69:U73" si="220">SUM(T69,S69)</f>
        <v>74</v>
      </c>
      <c r="V69" s="46">
        <v>75</v>
      </c>
      <c r="W69" s="46">
        <v>62</v>
      </c>
      <c r="X69" s="1">
        <f t="shared" ref="X69:X73" si="221">SUM(W69,V69)</f>
        <v>137</v>
      </c>
      <c r="Y69" s="10">
        <f t="shared" ref="Y69:Y73" si="222">SUM(W69,V69,T69,S69,Q69,P69)</f>
        <v>381</v>
      </c>
      <c r="Z69" s="4">
        <f>SUM(Y69,Y70,Y71,Y72,Y73)-MIN(Y69,Y70,Y72,Y73,Y71)</f>
        <v>1303</v>
      </c>
      <c r="AB69" s="46">
        <v>73</v>
      </c>
      <c r="AC69" s="46">
        <v>81</v>
      </c>
      <c r="AD69" s="1">
        <f t="shared" ref="AD69:AD73" si="223">SUM(AC69,AB69)</f>
        <v>154</v>
      </c>
      <c r="AE69" s="46">
        <v>31</v>
      </c>
      <c r="AF69" s="46">
        <v>70</v>
      </c>
      <c r="AG69" s="1">
        <f t="shared" ref="AG69:AG73" si="224">SUM(AF69,AE69)</f>
        <v>101</v>
      </c>
      <c r="AH69" s="46">
        <v>35</v>
      </c>
      <c r="AI69" s="46">
        <v>24</v>
      </c>
      <c r="AJ69" s="1">
        <f t="shared" ref="AJ69:AJ73" si="225">SUM(AI69,AH69)</f>
        <v>59</v>
      </c>
      <c r="AK69" s="10">
        <f t="shared" ref="AK69:AK73" si="226">SUM(AI69,AH69,AF69,AE69,AC69,AB69)</f>
        <v>314</v>
      </c>
      <c r="AL69" s="4">
        <f>SUM(AK69,AK70,AK71,AK72,AK73)-MIN(AK69,AK70,AK72,AK73,AK71)</f>
        <v>1298</v>
      </c>
      <c r="AN69" s="46">
        <v>87</v>
      </c>
      <c r="AO69" s="46">
        <v>85</v>
      </c>
      <c r="AP69" s="1">
        <f t="shared" ref="AP69:AP73" si="227">SUM(AO69,AN69)</f>
        <v>172</v>
      </c>
      <c r="AQ69" s="46">
        <v>54</v>
      </c>
      <c r="AR69" s="46">
        <v>59</v>
      </c>
      <c r="AS69" s="1">
        <f t="shared" ref="AS69:AS73" si="228">SUM(AR69,AQ69)</f>
        <v>113</v>
      </c>
      <c r="AT69" s="46">
        <v>65</v>
      </c>
      <c r="AU69" s="46">
        <v>70</v>
      </c>
      <c r="AV69" s="1">
        <f t="shared" ref="AV69:AV73" si="229">SUM(AU69,AT69)</f>
        <v>135</v>
      </c>
      <c r="AW69" s="10">
        <f t="shared" ref="AW69:AW73" si="230">SUM(AU69,AT69,AR69,AQ69,AO69,AN69)</f>
        <v>420</v>
      </c>
      <c r="AX69" s="4">
        <f>SUM(AW69:AW71)</f>
        <v>1163</v>
      </c>
      <c r="BA69" s="46"/>
      <c r="BB69" s="46"/>
      <c r="BC69" s="1">
        <f t="shared" ref="BC69:BC73" si="231">SUM(BB69,BA69)</f>
        <v>0</v>
      </c>
      <c r="BD69" s="46"/>
      <c r="BE69" s="46"/>
      <c r="BF69" s="1">
        <f t="shared" ref="BF69:BF73" si="232">SUM(BE69,BD69)</f>
        <v>0</v>
      </c>
      <c r="BG69" s="46"/>
      <c r="BH69" s="46"/>
      <c r="BI69" s="1">
        <f t="shared" ref="BI69:BI73" si="233">SUM(BH69,BG69)</f>
        <v>0</v>
      </c>
      <c r="BJ69" s="10">
        <f t="shared" ref="BJ69:BJ73" si="234">SUM(BH69,BG69,BE69,BD69,BB69,BA69)</f>
        <v>0</v>
      </c>
      <c r="BK69" s="4">
        <f>SUM(BJ69,BJ70,BJ71,BJ72,BJ73)-MIN(BJ69,BJ70,BJ72,BJ73,BJ71)</f>
        <v>0</v>
      </c>
      <c r="BN69" s="94"/>
      <c r="BO69" s="94"/>
      <c r="BP69" s="94"/>
      <c r="BQ69" s="94"/>
      <c r="BR69" s="94"/>
      <c r="BU69" s="94"/>
      <c r="BV69" s="46"/>
      <c r="BW69" s="46"/>
    </row>
    <row r="70" spans="1:75" ht="13.9" customHeight="1" x14ac:dyDescent="0.25">
      <c r="B70" s="46" t="s">
        <v>138</v>
      </c>
      <c r="C70" s="1" t="s">
        <v>111</v>
      </c>
      <c r="D70" s="46"/>
      <c r="E70" s="46"/>
      <c r="F70" s="1">
        <f t="shared" si="215"/>
        <v>0</v>
      </c>
      <c r="G70" s="46"/>
      <c r="H70" s="46"/>
      <c r="I70" s="1">
        <f t="shared" si="216"/>
        <v>0</v>
      </c>
      <c r="J70" s="46"/>
      <c r="K70" s="46"/>
      <c r="L70" s="1">
        <f t="shared" si="217"/>
        <v>0</v>
      </c>
      <c r="M70" s="10">
        <f t="shared" si="218"/>
        <v>0</v>
      </c>
      <c r="P70" s="46">
        <v>68</v>
      </c>
      <c r="Q70" s="46">
        <v>79</v>
      </c>
      <c r="R70" s="1">
        <f t="shared" si="219"/>
        <v>147</v>
      </c>
      <c r="S70" s="46">
        <v>40</v>
      </c>
      <c r="T70" s="46">
        <v>27</v>
      </c>
      <c r="U70" s="1">
        <f t="shared" si="220"/>
        <v>67</v>
      </c>
      <c r="V70" s="46">
        <v>49</v>
      </c>
      <c r="W70" s="46">
        <v>27</v>
      </c>
      <c r="X70" s="1">
        <f t="shared" si="221"/>
        <v>76</v>
      </c>
      <c r="Y70" s="10">
        <f t="shared" si="222"/>
        <v>290</v>
      </c>
      <c r="AB70" s="46">
        <v>81</v>
      </c>
      <c r="AC70" s="46">
        <v>80</v>
      </c>
      <c r="AD70" s="1">
        <f t="shared" si="223"/>
        <v>161</v>
      </c>
      <c r="AE70" s="46">
        <v>26</v>
      </c>
      <c r="AF70" s="46">
        <v>9</v>
      </c>
      <c r="AG70" s="1">
        <f t="shared" si="224"/>
        <v>35</v>
      </c>
      <c r="AH70" s="46">
        <v>45</v>
      </c>
      <c r="AI70" s="46">
        <v>45</v>
      </c>
      <c r="AJ70" s="1">
        <f t="shared" si="225"/>
        <v>90</v>
      </c>
      <c r="AK70" s="10">
        <f t="shared" si="226"/>
        <v>286</v>
      </c>
      <c r="AN70" s="46">
        <v>84</v>
      </c>
      <c r="AO70" s="46">
        <v>73</v>
      </c>
      <c r="AP70" s="1">
        <f t="shared" si="227"/>
        <v>157</v>
      </c>
      <c r="AQ70" s="46">
        <v>33</v>
      </c>
      <c r="AR70" s="46">
        <v>21</v>
      </c>
      <c r="AS70" s="1">
        <f t="shared" si="228"/>
        <v>54</v>
      </c>
      <c r="AT70" s="46">
        <v>43</v>
      </c>
      <c r="AU70" s="46">
        <v>54</v>
      </c>
      <c r="AV70" s="1">
        <f t="shared" si="229"/>
        <v>97</v>
      </c>
      <c r="AW70" s="10">
        <f t="shared" si="230"/>
        <v>308</v>
      </c>
      <c r="BA70" s="46"/>
      <c r="BB70" s="46"/>
      <c r="BC70" s="1">
        <f t="shared" si="231"/>
        <v>0</v>
      </c>
      <c r="BD70" s="46"/>
      <c r="BE70" s="46"/>
      <c r="BF70" s="1">
        <f t="shared" si="232"/>
        <v>0</v>
      </c>
      <c r="BG70" s="46"/>
      <c r="BH70" s="46"/>
      <c r="BI70" s="1">
        <f t="shared" si="233"/>
        <v>0</v>
      </c>
      <c r="BJ70" s="10">
        <f t="shared" si="234"/>
        <v>0</v>
      </c>
      <c r="BN70" s="94"/>
      <c r="BO70" s="94"/>
      <c r="BP70" s="94"/>
      <c r="BQ70" s="94"/>
      <c r="BR70" s="94"/>
      <c r="BU70" s="94"/>
      <c r="BV70" s="46"/>
      <c r="BW70" s="46"/>
    </row>
    <row r="71" spans="1:75" ht="13.9" customHeight="1" x14ac:dyDescent="0.25">
      <c r="B71" s="46" t="s">
        <v>139</v>
      </c>
      <c r="C71" s="1" t="s">
        <v>111</v>
      </c>
      <c r="D71" s="46"/>
      <c r="E71" s="46"/>
      <c r="F71" s="1">
        <f t="shared" si="215"/>
        <v>0</v>
      </c>
      <c r="G71" s="46"/>
      <c r="H71" s="46"/>
      <c r="I71" s="1">
        <f t="shared" si="216"/>
        <v>0</v>
      </c>
      <c r="J71" s="46"/>
      <c r="K71" s="46"/>
      <c r="L71" s="1">
        <f t="shared" si="217"/>
        <v>0</v>
      </c>
      <c r="M71" s="13">
        <f t="shared" si="218"/>
        <v>0</v>
      </c>
      <c r="P71" s="46">
        <v>86</v>
      </c>
      <c r="Q71" s="46">
        <v>85</v>
      </c>
      <c r="R71" s="1">
        <f t="shared" si="219"/>
        <v>171</v>
      </c>
      <c r="S71" s="46">
        <v>29</v>
      </c>
      <c r="T71" s="46">
        <v>45</v>
      </c>
      <c r="U71" s="1">
        <f t="shared" si="220"/>
        <v>74</v>
      </c>
      <c r="V71" s="46">
        <v>72</v>
      </c>
      <c r="W71" s="46">
        <v>66</v>
      </c>
      <c r="X71" s="1">
        <f t="shared" si="221"/>
        <v>138</v>
      </c>
      <c r="Y71" s="10">
        <f t="shared" si="222"/>
        <v>383</v>
      </c>
      <c r="AB71" s="46">
        <v>87</v>
      </c>
      <c r="AC71" s="46">
        <v>85</v>
      </c>
      <c r="AD71" s="1">
        <f t="shared" si="223"/>
        <v>172</v>
      </c>
      <c r="AE71" s="46">
        <v>40</v>
      </c>
      <c r="AF71" s="46">
        <v>49</v>
      </c>
      <c r="AG71" s="1">
        <f t="shared" si="224"/>
        <v>89</v>
      </c>
      <c r="AH71" s="46">
        <v>73</v>
      </c>
      <c r="AI71" s="46">
        <v>68</v>
      </c>
      <c r="AJ71" s="1">
        <f t="shared" si="225"/>
        <v>141</v>
      </c>
      <c r="AK71" s="13">
        <f t="shared" si="226"/>
        <v>402</v>
      </c>
      <c r="AN71" s="46">
        <v>85</v>
      </c>
      <c r="AO71" s="46">
        <v>86</v>
      </c>
      <c r="AP71" s="1">
        <f t="shared" si="227"/>
        <v>171</v>
      </c>
      <c r="AQ71" s="46">
        <v>28</v>
      </c>
      <c r="AR71" s="46">
        <v>65</v>
      </c>
      <c r="AS71" s="1">
        <f t="shared" si="228"/>
        <v>93</v>
      </c>
      <c r="AT71" s="46">
        <v>85</v>
      </c>
      <c r="AU71" s="46">
        <v>86</v>
      </c>
      <c r="AV71" s="1">
        <f t="shared" si="229"/>
        <v>171</v>
      </c>
      <c r="AW71" s="10">
        <f t="shared" si="230"/>
        <v>435</v>
      </c>
      <c r="BA71" s="46"/>
      <c r="BB71" s="46"/>
      <c r="BC71" s="1">
        <f t="shared" si="231"/>
        <v>0</v>
      </c>
      <c r="BD71" s="46"/>
      <c r="BE71" s="46"/>
      <c r="BF71" s="1">
        <f t="shared" si="232"/>
        <v>0</v>
      </c>
      <c r="BG71" s="46"/>
      <c r="BH71" s="46"/>
      <c r="BI71" s="1">
        <f t="shared" si="233"/>
        <v>0</v>
      </c>
      <c r="BJ71" s="13">
        <f t="shared" si="234"/>
        <v>0</v>
      </c>
      <c r="BN71" s="94"/>
      <c r="BO71" s="94"/>
      <c r="BP71" s="94"/>
      <c r="BQ71" s="94"/>
      <c r="BR71" s="94"/>
      <c r="BU71" s="94"/>
      <c r="BV71" s="46"/>
      <c r="BW71" s="46"/>
    </row>
    <row r="72" spans="1:75" ht="13.9" customHeight="1" x14ac:dyDescent="0.25">
      <c r="B72" s="46" t="s">
        <v>140</v>
      </c>
      <c r="C72" s="1" t="s">
        <v>111</v>
      </c>
      <c r="D72" s="46"/>
      <c r="E72" s="46"/>
      <c r="F72" s="1">
        <f t="shared" si="215"/>
        <v>0</v>
      </c>
      <c r="G72" s="46"/>
      <c r="H72" s="46"/>
      <c r="I72" s="1">
        <f t="shared" si="216"/>
        <v>0</v>
      </c>
      <c r="J72" s="46"/>
      <c r="K72" s="46"/>
      <c r="L72" s="1">
        <f t="shared" si="217"/>
        <v>0</v>
      </c>
      <c r="M72" s="10">
        <f t="shared" si="218"/>
        <v>0</v>
      </c>
      <c r="P72" s="46">
        <v>70</v>
      </c>
      <c r="Q72" s="46">
        <v>65</v>
      </c>
      <c r="R72" s="1">
        <f t="shared" si="219"/>
        <v>135</v>
      </c>
      <c r="S72" s="46">
        <v>11</v>
      </c>
      <c r="T72" s="46">
        <v>32</v>
      </c>
      <c r="U72" s="1">
        <f t="shared" si="220"/>
        <v>43</v>
      </c>
      <c r="V72" s="46">
        <v>36</v>
      </c>
      <c r="W72" s="46">
        <v>35</v>
      </c>
      <c r="X72" s="1">
        <f t="shared" si="221"/>
        <v>71</v>
      </c>
      <c r="Y72" s="10">
        <f t="shared" si="222"/>
        <v>249</v>
      </c>
      <c r="AB72" s="46">
        <v>72</v>
      </c>
      <c r="AC72" s="46">
        <v>61</v>
      </c>
      <c r="AD72" s="1">
        <f t="shared" si="223"/>
        <v>133</v>
      </c>
      <c r="AE72" s="46">
        <v>35</v>
      </c>
      <c r="AF72" s="46">
        <v>16</v>
      </c>
      <c r="AG72" s="1">
        <f t="shared" si="224"/>
        <v>51</v>
      </c>
      <c r="AH72" s="46">
        <v>51</v>
      </c>
      <c r="AI72" s="46">
        <v>61</v>
      </c>
      <c r="AJ72" s="1">
        <f t="shared" si="225"/>
        <v>112</v>
      </c>
      <c r="AK72" s="10">
        <f t="shared" si="226"/>
        <v>296</v>
      </c>
      <c r="AN72" s="46"/>
      <c r="AO72" s="46"/>
      <c r="AP72" s="1">
        <f t="shared" si="227"/>
        <v>0</v>
      </c>
      <c r="AQ72" s="46"/>
      <c r="AR72" s="46"/>
      <c r="AS72" s="1">
        <f t="shared" si="228"/>
        <v>0</v>
      </c>
      <c r="AT72" s="46"/>
      <c r="AU72" s="46"/>
      <c r="AV72" s="1">
        <f t="shared" si="229"/>
        <v>0</v>
      </c>
      <c r="AW72" s="10">
        <f t="shared" si="230"/>
        <v>0</v>
      </c>
      <c r="BA72" s="46"/>
      <c r="BB72" s="46"/>
      <c r="BC72" s="1">
        <f t="shared" si="231"/>
        <v>0</v>
      </c>
      <c r="BD72" s="46"/>
      <c r="BE72" s="46"/>
      <c r="BF72" s="1">
        <f t="shared" si="232"/>
        <v>0</v>
      </c>
      <c r="BG72" s="46"/>
      <c r="BH72" s="46"/>
      <c r="BI72" s="1">
        <f t="shared" si="233"/>
        <v>0</v>
      </c>
      <c r="BJ72" s="10">
        <f t="shared" si="234"/>
        <v>0</v>
      </c>
      <c r="BN72" s="94"/>
      <c r="BO72" s="94"/>
      <c r="BP72" s="94"/>
      <c r="BQ72" s="94"/>
      <c r="BR72" s="94"/>
      <c r="BU72" s="94"/>
      <c r="BV72" s="46"/>
      <c r="BW72" s="46"/>
    </row>
    <row r="73" spans="1:75" ht="13.9" customHeight="1" x14ac:dyDescent="0.25">
      <c r="B73" s="46"/>
      <c r="C73" s="1" t="s">
        <v>111</v>
      </c>
      <c r="D73" s="46"/>
      <c r="E73" s="46"/>
      <c r="F73" s="1">
        <f t="shared" si="215"/>
        <v>0</v>
      </c>
      <c r="G73" s="46"/>
      <c r="H73" s="46"/>
      <c r="I73" s="1">
        <f t="shared" si="216"/>
        <v>0</v>
      </c>
      <c r="J73" s="46"/>
      <c r="K73" s="46"/>
      <c r="L73" s="1">
        <f t="shared" si="217"/>
        <v>0</v>
      </c>
      <c r="M73" s="10">
        <f t="shared" si="218"/>
        <v>0</v>
      </c>
      <c r="P73" s="46"/>
      <c r="Q73" s="46"/>
      <c r="R73" s="1">
        <f t="shared" si="219"/>
        <v>0</v>
      </c>
      <c r="S73" s="46"/>
      <c r="T73" s="46"/>
      <c r="U73" s="1">
        <f t="shared" si="220"/>
        <v>0</v>
      </c>
      <c r="V73" s="46"/>
      <c r="W73" s="46"/>
      <c r="X73" s="1">
        <f t="shared" si="221"/>
        <v>0</v>
      </c>
      <c r="Y73" s="10">
        <f t="shared" si="222"/>
        <v>0</v>
      </c>
      <c r="AB73" s="46"/>
      <c r="AC73" s="46"/>
      <c r="AD73" s="1">
        <f t="shared" si="223"/>
        <v>0</v>
      </c>
      <c r="AE73" s="46"/>
      <c r="AF73" s="46"/>
      <c r="AG73" s="1">
        <f t="shared" si="224"/>
        <v>0</v>
      </c>
      <c r="AH73" s="46"/>
      <c r="AI73" s="46"/>
      <c r="AJ73" s="1">
        <f t="shared" si="225"/>
        <v>0</v>
      </c>
      <c r="AK73" s="10">
        <f t="shared" si="226"/>
        <v>0</v>
      </c>
      <c r="AN73" s="46"/>
      <c r="AO73" s="46"/>
      <c r="AP73" s="1">
        <f t="shared" si="227"/>
        <v>0</v>
      </c>
      <c r="AQ73" s="46"/>
      <c r="AR73" s="46"/>
      <c r="AS73" s="1">
        <f t="shared" si="228"/>
        <v>0</v>
      </c>
      <c r="AT73" s="46"/>
      <c r="AU73" s="46"/>
      <c r="AV73" s="1">
        <f t="shared" si="229"/>
        <v>0</v>
      </c>
      <c r="AW73" s="10">
        <f t="shared" si="230"/>
        <v>0</v>
      </c>
      <c r="BA73" s="46"/>
      <c r="BB73" s="46"/>
      <c r="BC73" s="1">
        <f t="shared" si="231"/>
        <v>0</v>
      </c>
      <c r="BD73" s="46"/>
      <c r="BE73" s="46"/>
      <c r="BF73" s="1">
        <f t="shared" si="232"/>
        <v>0</v>
      </c>
      <c r="BG73" s="46"/>
      <c r="BH73" s="46"/>
      <c r="BI73" s="1">
        <f t="shared" si="233"/>
        <v>0</v>
      </c>
      <c r="BJ73" s="10">
        <f t="shared" si="234"/>
        <v>0</v>
      </c>
      <c r="BO73" s="94"/>
      <c r="BP73" s="94"/>
      <c r="BQ73" s="94"/>
      <c r="BR73" s="94"/>
      <c r="BU73" s="94"/>
    </row>
    <row r="75" spans="1:75" ht="13.9" hidden="1" customHeight="1" x14ac:dyDescent="0.25">
      <c r="A75" s="10" t="s">
        <v>62</v>
      </c>
      <c r="B75" s="25" t="s">
        <v>1</v>
      </c>
      <c r="C75" s="10" t="s">
        <v>2</v>
      </c>
      <c r="D75" s="10" t="s">
        <v>6</v>
      </c>
      <c r="E75" s="10" t="s">
        <v>7</v>
      </c>
      <c r="F75" s="10" t="s">
        <v>8</v>
      </c>
      <c r="G75" s="10" t="s">
        <v>9</v>
      </c>
      <c r="H75" s="12" t="s">
        <v>10</v>
      </c>
      <c r="I75" s="10" t="s">
        <v>11</v>
      </c>
      <c r="J75" s="10" t="s">
        <v>3</v>
      </c>
      <c r="K75" s="10" t="s">
        <v>4</v>
      </c>
      <c r="L75" s="10" t="s">
        <v>5</v>
      </c>
      <c r="M75" s="10" t="s">
        <v>12</v>
      </c>
      <c r="N75" s="10" t="s">
        <v>13</v>
      </c>
      <c r="O75" s="10"/>
      <c r="P75" s="10" t="s">
        <v>6</v>
      </c>
      <c r="Q75" s="10" t="s">
        <v>7</v>
      </c>
      <c r="R75" s="10" t="s">
        <v>8</v>
      </c>
      <c r="S75" s="10" t="s">
        <v>9</v>
      </c>
      <c r="T75" s="12" t="s">
        <v>10</v>
      </c>
      <c r="U75" s="10" t="s">
        <v>11</v>
      </c>
      <c r="V75" s="10" t="s">
        <v>3</v>
      </c>
      <c r="W75" s="10" t="s">
        <v>4</v>
      </c>
      <c r="X75" s="10" t="s">
        <v>5</v>
      </c>
      <c r="Y75" s="10" t="s">
        <v>12</v>
      </c>
      <c r="Z75" s="10" t="s">
        <v>13</v>
      </c>
      <c r="AA75" s="10"/>
      <c r="AB75" s="10" t="s">
        <v>6</v>
      </c>
      <c r="AC75" s="10" t="s">
        <v>7</v>
      </c>
      <c r="AD75" s="10" t="s">
        <v>8</v>
      </c>
      <c r="AE75" s="10" t="s">
        <v>9</v>
      </c>
      <c r="AF75" s="12" t="s">
        <v>10</v>
      </c>
      <c r="AG75" s="10" t="s">
        <v>11</v>
      </c>
      <c r="AH75" s="10" t="s">
        <v>3</v>
      </c>
      <c r="AI75" s="10" t="s">
        <v>4</v>
      </c>
      <c r="AJ75" s="10" t="s">
        <v>5</v>
      </c>
      <c r="AK75" s="10" t="s">
        <v>12</v>
      </c>
      <c r="AL75" s="10" t="s">
        <v>13</v>
      </c>
      <c r="AM75" s="10"/>
      <c r="AN75" s="10" t="s">
        <v>6</v>
      </c>
      <c r="AO75" s="10" t="s">
        <v>7</v>
      </c>
      <c r="AP75" s="10" t="s">
        <v>8</v>
      </c>
      <c r="AQ75" s="10" t="s">
        <v>9</v>
      </c>
      <c r="AR75" s="12" t="s">
        <v>10</v>
      </c>
      <c r="AS75" s="10" t="s">
        <v>11</v>
      </c>
      <c r="AT75" s="10" t="s">
        <v>3</v>
      </c>
      <c r="AU75" s="10" t="s">
        <v>4</v>
      </c>
      <c r="AV75" s="10" t="s">
        <v>5</v>
      </c>
      <c r="AW75" s="10" t="s">
        <v>12</v>
      </c>
      <c r="AX75" s="10" t="s">
        <v>13</v>
      </c>
      <c r="AY75" s="10"/>
      <c r="AZ75" s="13"/>
      <c r="BA75" s="10" t="s">
        <v>6</v>
      </c>
      <c r="BB75" s="10" t="s">
        <v>7</v>
      </c>
      <c r="BC75" s="10" t="s">
        <v>8</v>
      </c>
      <c r="BD75" s="10" t="s">
        <v>9</v>
      </c>
      <c r="BE75" s="12" t="s">
        <v>10</v>
      </c>
      <c r="BF75" s="10" t="s">
        <v>11</v>
      </c>
      <c r="BG75" s="10" t="s">
        <v>3</v>
      </c>
      <c r="BH75" s="10" t="s">
        <v>4</v>
      </c>
      <c r="BI75" s="10" t="s">
        <v>5</v>
      </c>
      <c r="BJ75" s="10" t="s">
        <v>12</v>
      </c>
      <c r="BK75" s="10" t="s">
        <v>13</v>
      </c>
    </row>
    <row r="76" spans="1:75" ht="13.9" hidden="1" customHeight="1" x14ac:dyDescent="0.25">
      <c r="B76" s="14"/>
      <c r="C76" s="1" t="s">
        <v>63</v>
      </c>
      <c r="F76" s="1">
        <f t="shared" ref="F76:F77" si="235">SUM(E76,D76)</f>
        <v>0</v>
      </c>
      <c r="I76" s="1">
        <f t="shared" ref="I76:I77" si="236">SUM(H76,G76)</f>
        <v>0</v>
      </c>
      <c r="L76" s="1">
        <f t="shared" ref="L76:L77" si="237">SUM(K76,J76)</f>
        <v>0</v>
      </c>
      <c r="M76" s="13">
        <f t="shared" ref="M76:M77" si="238">SUM(K76,J76,H76,G76,E76,D76)</f>
        <v>0</v>
      </c>
      <c r="N76" s="1">
        <v>0</v>
      </c>
      <c r="O76" s="10"/>
      <c r="R76" s="1">
        <f t="shared" ref="R76:R80" si="239">SUM(Q76,P76)</f>
        <v>0</v>
      </c>
      <c r="U76" s="1">
        <f t="shared" ref="U76:U80" si="240">SUM(T76,S76)</f>
        <v>0</v>
      </c>
      <c r="X76" s="1">
        <f t="shared" ref="X76:X80" si="241">SUM(W76,V76)</f>
        <v>0</v>
      </c>
      <c r="Y76" s="13">
        <f t="shared" ref="Y76:Y80" si="242">SUM(W76,V76,T76,S76,Q76,P76)</f>
        <v>0</v>
      </c>
      <c r="Z76" s="1">
        <v>0</v>
      </c>
      <c r="AA76" s="10"/>
      <c r="AD76" s="1">
        <f t="shared" ref="AD76:AD80" si="243">SUM(AC76,AB76)</f>
        <v>0</v>
      </c>
      <c r="AG76" s="1">
        <f t="shared" ref="AG76:AG80" si="244">SUM(AF76,AE76)</f>
        <v>0</v>
      </c>
      <c r="AJ76" s="1">
        <f t="shared" ref="AJ76:AJ80" si="245">SUM(AI76,AH76)</f>
        <v>0</v>
      </c>
      <c r="AK76" s="13">
        <f t="shared" ref="AK76:AK80" si="246">SUM(AI76,AH76,AF76,AE76,AC76,AB76)</f>
        <v>0</v>
      </c>
      <c r="AL76" s="1">
        <v>0</v>
      </c>
      <c r="AM76" s="10"/>
      <c r="AP76" s="1">
        <f t="shared" ref="AP76:AP80" si="247">SUM(AO76,AN76)</f>
        <v>0</v>
      </c>
      <c r="AS76" s="1">
        <f t="shared" ref="AS76:AS80" si="248">SUM(AR76,AQ76)</f>
        <v>0</v>
      </c>
      <c r="AV76" s="1">
        <f t="shared" ref="AV76:AV80" si="249">SUM(AU76,AT76)</f>
        <v>0</v>
      </c>
      <c r="AW76" s="13">
        <f t="shared" ref="AW76:AW80" si="250">SUM(AU76,AT76,AR76,AQ76,AO76,AN76)</f>
        <v>0</v>
      </c>
      <c r="AX76" s="1">
        <v>0</v>
      </c>
      <c r="AZ76" s="13"/>
      <c r="BC76" s="1">
        <f t="shared" ref="BC76:BC80" si="251">SUM(BB76,BA76)</f>
        <v>0</v>
      </c>
      <c r="BF76" s="1">
        <f t="shared" ref="BF76:BF80" si="252">SUM(BE76,BD76)</f>
        <v>0</v>
      </c>
      <c r="BI76" s="1">
        <f t="shared" ref="BI76:BI80" si="253">SUM(BH76,BG76)</f>
        <v>0</v>
      </c>
      <c r="BJ76" s="13">
        <f t="shared" ref="BJ76:BJ80" si="254">SUM(BH76,BG76,BE76,BD76,BB76,BA76)</f>
        <v>0</v>
      </c>
      <c r="BK76" s="1">
        <v>0</v>
      </c>
    </row>
    <row r="77" spans="1:75" ht="13.9" hidden="1" customHeight="1" x14ac:dyDescent="0.25">
      <c r="B77" s="14"/>
      <c r="C77" s="1" t="s">
        <v>63</v>
      </c>
      <c r="F77" s="1">
        <f t="shared" si="235"/>
        <v>0</v>
      </c>
      <c r="I77" s="1">
        <f t="shared" si="236"/>
        <v>0</v>
      </c>
      <c r="L77" s="1">
        <f t="shared" si="237"/>
        <v>0</v>
      </c>
      <c r="M77" s="13">
        <f t="shared" si="238"/>
        <v>0</v>
      </c>
      <c r="O77" s="13"/>
      <c r="R77" s="1">
        <f t="shared" si="239"/>
        <v>0</v>
      </c>
      <c r="U77" s="1">
        <f t="shared" si="240"/>
        <v>0</v>
      </c>
      <c r="X77" s="1">
        <f t="shared" si="241"/>
        <v>0</v>
      </c>
      <c r="Y77" s="13">
        <f t="shared" si="242"/>
        <v>0</v>
      </c>
      <c r="AD77" s="1">
        <f t="shared" si="243"/>
        <v>0</v>
      </c>
      <c r="AG77" s="1">
        <f t="shared" si="244"/>
        <v>0</v>
      </c>
      <c r="AJ77" s="1">
        <f t="shared" si="245"/>
        <v>0</v>
      </c>
      <c r="AK77" s="13">
        <f t="shared" si="246"/>
        <v>0</v>
      </c>
      <c r="AP77" s="1">
        <f t="shared" si="247"/>
        <v>0</v>
      </c>
      <c r="AS77" s="1">
        <f t="shared" si="248"/>
        <v>0</v>
      </c>
      <c r="AV77" s="1">
        <f t="shared" si="249"/>
        <v>0</v>
      </c>
      <c r="AW77" s="13">
        <f t="shared" si="250"/>
        <v>0</v>
      </c>
      <c r="BC77" s="1">
        <f t="shared" si="251"/>
        <v>0</v>
      </c>
      <c r="BF77" s="1">
        <f t="shared" si="252"/>
        <v>0</v>
      </c>
      <c r="BI77" s="1">
        <f t="shared" si="253"/>
        <v>0</v>
      </c>
      <c r="BJ77" s="13">
        <f t="shared" si="254"/>
        <v>0</v>
      </c>
    </row>
    <row r="78" spans="1:75" ht="13.9" hidden="1" customHeight="1" x14ac:dyDescent="0.25">
      <c r="B78" s="3"/>
      <c r="C78" s="1" t="s">
        <v>63</v>
      </c>
      <c r="F78" s="1">
        <f t="shared" ref="F78:F80" si="255">SUM(E78,D78)</f>
        <v>0</v>
      </c>
      <c r="I78" s="1">
        <f t="shared" ref="I78:I80" si="256">SUM(H78,G78)</f>
        <v>0</v>
      </c>
      <c r="L78" s="1">
        <f t="shared" ref="L78:L80" si="257">SUM(K78,J78)</f>
        <v>0</v>
      </c>
      <c r="M78" s="13">
        <f t="shared" ref="M78:M80" si="258">SUM(K78,J78,H78,G78,E78,D78)</f>
        <v>0</v>
      </c>
      <c r="O78" s="13"/>
      <c r="R78" s="1">
        <f t="shared" si="239"/>
        <v>0</v>
      </c>
      <c r="U78" s="1">
        <f t="shared" si="240"/>
        <v>0</v>
      </c>
      <c r="X78" s="1">
        <f t="shared" si="241"/>
        <v>0</v>
      </c>
      <c r="Y78" s="13">
        <f t="shared" si="242"/>
        <v>0</v>
      </c>
      <c r="AD78" s="1">
        <f t="shared" si="243"/>
        <v>0</v>
      </c>
      <c r="AG78" s="1">
        <f t="shared" si="244"/>
        <v>0</v>
      </c>
      <c r="AJ78" s="1">
        <f t="shared" si="245"/>
        <v>0</v>
      </c>
      <c r="AK78" s="13">
        <f t="shared" si="246"/>
        <v>0</v>
      </c>
      <c r="AP78" s="1">
        <f t="shared" si="247"/>
        <v>0</v>
      </c>
      <c r="AS78" s="1">
        <f t="shared" si="248"/>
        <v>0</v>
      </c>
      <c r="AV78" s="1">
        <f t="shared" si="249"/>
        <v>0</v>
      </c>
      <c r="AW78" s="13">
        <f t="shared" si="250"/>
        <v>0</v>
      </c>
      <c r="BC78" s="1">
        <f t="shared" si="251"/>
        <v>0</v>
      </c>
      <c r="BF78" s="1">
        <f t="shared" si="252"/>
        <v>0</v>
      </c>
      <c r="BI78" s="1">
        <f t="shared" si="253"/>
        <v>0</v>
      </c>
      <c r="BJ78" s="13">
        <f t="shared" si="254"/>
        <v>0</v>
      </c>
    </row>
    <row r="79" spans="1:75" ht="13.9" hidden="1" customHeight="1" x14ac:dyDescent="0.25">
      <c r="B79" s="3"/>
      <c r="C79" s="1" t="s">
        <v>63</v>
      </c>
      <c r="F79" s="1">
        <f t="shared" si="255"/>
        <v>0</v>
      </c>
      <c r="I79" s="1">
        <f t="shared" si="256"/>
        <v>0</v>
      </c>
      <c r="L79" s="1">
        <f t="shared" si="257"/>
        <v>0</v>
      </c>
      <c r="M79" s="13">
        <f t="shared" si="258"/>
        <v>0</v>
      </c>
      <c r="O79" s="13"/>
      <c r="R79" s="1">
        <f t="shared" si="239"/>
        <v>0</v>
      </c>
      <c r="U79" s="1">
        <f t="shared" si="240"/>
        <v>0</v>
      </c>
      <c r="X79" s="1">
        <f t="shared" si="241"/>
        <v>0</v>
      </c>
      <c r="Y79" s="13">
        <f t="shared" si="242"/>
        <v>0</v>
      </c>
      <c r="AD79" s="1">
        <f t="shared" si="243"/>
        <v>0</v>
      </c>
      <c r="AG79" s="1">
        <f t="shared" si="244"/>
        <v>0</v>
      </c>
      <c r="AJ79" s="1">
        <f t="shared" si="245"/>
        <v>0</v>
      </c>
      <c r="AK79" s="13">
        <f t="shared" si="246"/>
        <v>0</v>
      </c>
      <c r="AP79" s="1">
        <f t="shared" si="247"/>
        <v>0</v>
      </c>
      <c r="AS79" s="1">
        <f t="shared" si="248"/>
        <v>0</v>
      </c>
      <c r="AV79" s="1">
        <f t="shared" si="249"/>
        <v>0</v>
      </c>
      <c r="AW79" s="13">
        <f t="shared" si="250"/>
        <v>0</v>
      </c>
      <c r="BC79" s="1">
        <f t="shared" si="251"/>
        <v>0</v>
      </c>
      <c r="BF79" s="1">
        <f t="shared" si="252"/>
        <v>0</v>
      </c>
      <c r="BI79" s="1">
        <f t="shared" si="253"/>
        <v>0</v>
      </c>
      <c r="BJ79" s="13">
        <f t="shared" si="254"/>
        <v>0</v>
      </c>
    </row>
    <row r="80" spans="1:75" ht="13.9" hidden="1" customHeight="1" x14ac:dyDescent="0.25">
      <c r="B80" s="3"/>
      <c r="C80" s="1" t="s">
        <v>63</v>
      </c>
      <c r="F80" s="1">
        <f t="shared" si="255"/>
        <v>0</v>
      </c>
      <c r="I80" s="1">
        <f t="shared" si="256"/>
        <v>0</v>
      </c>
      <c r="L80" s="1">
        <f t="shared" si="257"/>
        <v>0</v>
      </c>
      <c r="M80" s="13">
        <f t="shared" si="258"/>
        <v>0</v>
      </c>
      <c r="O80" s="13"/>
      <c r="R80" s="1">
        <f t="shared" si="239"/>
        <v>0</v>
      </c>
      <c r="U80" s="1">
        <f t="shared" si="240"/>
        <v>0</v>
      </c>
      <c r="X80" s="1">
        <f t="shared" si="241"/>
        <v>0</v>
      </c>
      <c r="Y80" s="13">
        <f t="shared" si="242"/>
        <v>0</v>
      </c>
      <c r="AD80" s="1">
        <f t="shared" si="243"/>
        <v>0</v>
      </c>
      <c r="AG80" s="1">
        <f t="shared" si="244"/>
        <v>0</v>
      </c>
      <c r="AJ80" s="1">
        <f t="shared" si="245"/>
        <v>0</v>
      </c>
      <c r="AK80" s="13">
        <f t="shared" si="246"/>
        <v>0</v>
      </c>
      <c r="AP80" s="1">
        <f t="shared" si="247"/>
        <v>0</v>
      </c>
      <c r="AS80" s="1">
        <f t="shared" si="248"/>
        <v>0</v>
      </c>
      <c r="AV80" s="1">
        <f t="shared" si="249"/>
        <v>0</v>
      </c>
      <c r="AW80" s="13">
        <f t="shared" si="250"/>
        <v>0</v>
      </c>
      <c r="BC80" s="1">
        <f t="shared" si="251"/>
        <v>0</v>
      </c>
      <c r="BF80" s="1">
        <f t="shared" si="252"/>
        <v>0</v>
      </c>
      <c r="BI80" s="1">
        <f t="shared" si="253"/>
        <v>0</v>
      </c>
      <c r="BJ80" s="13">
        <f t="shared" si="254"/>
        <v>0</v>
      </c>
    </row>
    <row r="81" spans="1:74" ht="13.9" hidden="1" customHeight="1" x14ac:dyDescent="0.25">
      <c r="M81" s="13"/>
      <c r="N81" s="13"/>
      <c r="Y81" s="13"/>
      <c r="Z81" s="13"/>
      <c r="AK81" s="13"/>
      <c r="AL81" s="13"/>
      <c r="AW81" s="13"/>
      <c r="AX81" s="13"/>
      <c r="AY81" s="13"/>
      <c r="BJ81" s="13"/>
      <c r="BK81" s="13"/>
    </row>
    <row r="82" spans="1:74" ht="13.9" hidden="1" customHeight="1" x14ac:dyDescent="0.25">
      <c r="A82" s="10" t="s">
        <v>47</v>
      </c>
      <c r="B82" s="11" t="s">
        <v>1</v>
      </c>
      <c r="C82" s="10" t="s">
        <v>2</v>
      </c>
      <c r="D82" s="10" t="s">
        <v>6</v>
      </c>
      <c r="E82" s="10" t="s">
        <v>7</v>
      </c>
      <c r="F82" s="10" t="s">
        <v>8</v>
      </c>
      <c r="G82" s="10" t="s">
        <v>9</v>
      </c>
      <c r="H82" s="12" t="s">
        <v>10</v>
      </c>
      <c r="I82" s="10" t="s">
        <v>11</v>
      </c>
      <c r="J82" s="10" t="s">
        <v>3</v>
      </c>
      <c r="K82" s="10" t="s">
        <v>4</v>
      </c>
      <c r="L82" s="10" t="s">
        <v>5</v>
      </c>
      <c r="M82" s="10" t="s">
        <v>12</v>
      </c>
      <c r="N82" s="10" t="s">
        <v>13</v>
      </c>
      <c r="P82" s="10" t="s">
        <v>6</v>
      </c>
      <c r="Q82" s="10" t="s">
        <v>7</v>
      </c>
      <c r="R82" s="10" t="s">
        <v>8</v>
      </c>
      <c r="S82" s="10" t="s">
        <v>9</v>
      </c>
      <c r="T82" s="12" t="s">
        <v>10</v>
      </c>
      <c r="U82" s="10" t="s">
        <v>11</v>
      </c>
      <c r="V82" s="10" t="s">
        <v>3</v>
      </c>
      <c r="W82" s="10" t="s">
        <v>4</v>
      </c>
      <c r="X82" s="10" t="s">
        <v>5</v>
      </c>
      <c r="Y82" s="10" t="s">
        <v>12</v>
      </c>
      <c r="Z82" s="10" t="s">
        <v>13</v>
      </c>
      <c r="AB82" s="10" t="s">
        <v>6</v>
      </c>
      <c r="AC82" s="10" t="s">
        <v>7</v>
      </c>
      <c r="AD82" s="10" t="s">
        <v>8</v>
      </c>
      <c r="AE82" s="10" t="s">
        <v>9</v>
      </c>
      <c r="AF82" s="12" t="s">
        <v>10</v>
      </c>
      <c r="AG82" s="10" t="s">
        <v>11</v>
      </c>
      <c r="AH82" s="10" t="s">
        <v>3</v>
      </c>
      <c r="AI82" s="10" t="s">
        <v>4</v>
      </c>
      <c r="AJ82" s="10" t="s">
        <v>5</v>
      </c>
      <c r="AK82" s="10" t="s">
        <v>12</v>
      </c>
      <c r="AL82" s="10" t="s">
        <v>13</v>
      </c>
      <c r="AN82" s="10" t="s">
        <v>6</v>
      </c>
      <c r="AO82" s="10" t="s">
        <v>7</v>
      </c>
      <c r="AP82" s="10" t="s">
        <v>8</v>
      </c>
      <c r="AQ82" s="10" t="s">
        <v>9</v>
      </c>
      <c r="AR82" s="12" t="s">
        <v>10</v>
      </c>
      <c r="AS82" s="10" t="s">
        <v>11</v>
      </c>
      <c r="AT82" s="10" t="s">
        <v>3</v>
      </c>
      <c r="AU82" s="10" t="s">
        <v>4</v>
      </c>
      <c r="AV82" s="10" t="s">
        <v>5</v>
      </c>
      <c r="AW82" s="10" t="s">
        <v>12</v>
      </c>
      <c r="AX82" s="10" t="s">
        <v>13</v>
      </c>
      <c r="AY82" s="10"/>
      <c r="BA82" s="10" t="s">
        <v>6</v>
      </c>
      <c r="BB82" s="10" t="s">
        <v>7</v>
      </c>
      <c r="BC82" s="10" t="s">
        <v>8</v>
      </c>
      <c r="BD82" s="10" t="s">
        <v>9</v>
      </c>
      <c r="BE82" s="12" t="s">
        <v>10</v>
      </c>
      <c r="BF82" s="10" t="s">
        <v>11</v>
      </c>
      <c r="BG82" s="10" t="s">
        <v>3</v>
      </c>
      <c r="BH82" s="10" t="s">
        <v>4</v>
      </c>
      <c r="BI82" s="10" t="s">
        <v>5</v>
      </c>
      <c r="BJ82" s="10" t="s">
        <v>12</v>
      </c>
      <c r="BK82" s="10" t="s">
        <v>13</v>
      </c>
    </row>
    <row r="83" spans="1:74" ht="13.9" hidden="1" customHeight="1" x14ac:dyDescent="0.25">
      <c r="B83" s="9"/>
      <c r="C83" s="1" t="s">
        <v>17</v>
      </c>
      <c r="F83" s="1">
        <f t="shared" ref="F83:F87" si="259">SUM(E83,D83)</f>
        <v>0</v>
      </c>
      <c r="G83" s="5"/>
      <c r="H83" s="5"/>
      <c r="I83" s="1">
        <f t="shared" ref="I83:I87" si="260">SUM(H83,G83)</f>
        <v>0</v>
      </c>
      <c r="L83" s="1">
        <f t="shared" ref="L83:L87" si="261">SUM(K83,J83)</f>
        <v>0</v>
      </c>
      <c r="M83" s="10">
        <f>F83+I83+L83</f>
        <v>0</v>
      </c>
      <c r="N83" s="10">
        <f>SUM(M83,M84,M85,M86,M87)-MIN(M83:M87)</f>
        <v>0</v>
      </c>
      <c r="R83" s="1">
        <f t="shared" ref="R83:R87" si="262">SUM(Q83,P83)</f>
        <v>0</v>
      </c>
      <c r="S83" s="5"/>
      <c r="T83" s="5"/>
      <c r="U83" s="1">
        <f t="shared" ref="U83:U87" si="263">SUM(T83,S83)</f>
        <v>0</v>
      </c>
      <c r="X83" s="1">
        <f t="shared" ref="X83:X87" si="264">SUM(W83,V83)</f>
        <v>0</v>
      </c>
      <c r="Y83" s="10">
        <f>R83+U83+X83</f>
        <v>0</v>
      </c>
      <c r="Z83" s="10">
        <f>SUM(Y83,Y84,Y85,Y86,Y87)-MIN(Y83:Y87)</f>
        <v>0</v>
      </c>
      <c r="AD83" s="1">
        <f>SUM(AC83,AB83)</f>
        <v>0</v>
      </c>
      <c r="AG83" s="1">
        <f t="shared" ref="AG83:AG86" si="265">SUM(AF83,AE83)</f>
        <v>0</v>
      </c>
      <c r="AJ83" s="1">
        <f t="shared" ref="AJ83:AJ86" si="266">SUM(AI83,AH83)</f>
        <v>0</v>
      </c>
      <c r="AK83" s="13">
        <f>SUM(AI83,AH83,AF83,AE83,AC83,AB83)</f>
        <v>0</v>
      </c>
      <c r="AL83" s="10">
        <f>SUM(AK83,AK84,AK85,AK86,AK87)-MIN(AK83:AK87)</f>
        <v>0</v>
      </c>
      <c r="AP83" s="1">
        <f t="shared" ref="AP83:AP87" si="267">SUM(AO83,AN83)</f>
        <v>0</v>
      </c>
      <c r="AQ83" s="5"/>
      <c r="AR83" s="5"/>
      <c r="AS83" s="1">
        <f t="shared" ref="AS83:AS87" si="268">SUM(AR83,AQ83)</f>
        <v>0</v>
      </c>
      <c r="AV83" s="1">
        <f t="shared" ref="AV83:AV87" si="269">SUM(AU83,AT83)</f>
        <v>0</v>
      </c>
      <c r="AW83" s="10">
        <f>AP83+AS83+AV83</f>
        <v>0</v>
      </c>
      <c r="AX83" s="10">
        <f>SUM(AW83,AW84,AW85,AW86,AW87)-MIN(AW83:AW87)</f>
        <v>0</v>
      </c>
      <c r="AY83" s="13"/>
      <c r="BC83" s="1">
        <f t="shared" ref="BC83:BC87" si="270">SUM(BB83,BA83)</f>
        <v>0</v>
      </c>
      <c r="BD83" s="5"/>
      <c r="BE83" s="5"/>
      <c r="BF83" s="1">
        <f t="shared" ref="BF83:BF87" si="271">SUM(BE83,BD83)</f>
        <v>0</v>
      </c>
      <c r="BI83" s="1">
        <f t="shared" ref="BI83:BI87" si="272">SUM(BH83,BG83)</f>
        <v>0</v>
      </c>
      <c r="BJ83" s="10">
        <f>BC83+BF83+BI83</f>
        <v>0</v>
      </c>
      <c r="BK83" s="10">
        <f>SUM(BJ83,BJ84,BJ85,BJ86,BJ87)-MIN(BJ83:BJ87)</f>
        <v>0</v>
      </c>
      <c r="BL83"/>
    </row>
    <row r="84" spans="1:74" ht="13.9" hidden="1" customHeight="1" x14ac:dyDescent="0.25">
      <c r="B84" s="9"/>
      <c r="C84" s="1" t="s">
        <v>17</v>
      </c>
      <c r="F84" s="1">
        <f t="shared" si="259"/>
        <v>0</v>
      </c>
      <c r="G84" s="5"/>
      <c r="H84" s="5"/>
      <c r="I84" s="1">
        <f t="shared" si="260"/>
        <v>0</v>
      </c>
      <c r="L84" s="1">
        <f t="shared" si="261"/>
        <v>0</v>
      </c>
      <c r="M84" s="10">
        <f t="shared" ref="M84:M86" si="273">F84+I84+L84</f>
        <v>0</v>
      </c>
      <c r="R84" s="1">
        <f t="shared" si="262"/>
        <v>0</v>
      </c>
      <c r="S84" s="5"/>
      <c r="T84" s="5"/>
      <c r="U84" s="1">
        <f t="shared" si="263"/>
        <v>0</v>
      </c>
      <c r="X84" s="1">
        <f t="shared" si="264"/>
        <v>0</v>
      </c>
      <c r="Y84" s="10">
        <f t="shared" ref="Y84:Y87" si="274">R84+U84+X84</f>
        <v>0</v>
      </c>
      <c r="AD84" s="1">
        <f t="shared" ref="AD84:AD85" si="275">SUM(AC84,AB84)</f>
        <v>0</v>
      </c>
      <c r="AG84" s="1">
        <f t="shared" si="265"/>
        <v>0</v>
      </c>
      <c r="AJ84" s="1">
        <f t="shared" si="266"/>
        <v>0</v>
      </c>
      <c r="AK84" s="13">
        <f t="shared" ref="AK84:AK85" si="276">SUM(AI84,AH84,AF84,AE84,AC84,AB84)</f>
        <v>0</v>
      </c>
      <c r="AP84" s="1">
        <f t="shared" si="267"/>
        <v>0</v>
      </c>
      <c r="AQ84" s="5"/>
      <c r="AR84" s="5"/>
      <c r="AS84" s="1">
        <f t="shared" si="268"/>
        <v>0</v>
      </c>
      <c r="AV84" s="1">
        <f t="shared" si="269"/>
        <v>0</v>
      </c>
      <c r="AW84" s="10">
        <f t="shared" ref="AW84:AW87" si="277">AP84+AS84+AV84</f>
        <v>0</v>
      </c>
      <c r="BC84" s="1">
        <f t="shared" si="270"/>
        <v>0</v>
      </c>
      <c r="BD84" s="5"/>
      <c r="BE84" s="5"/>
      <c r="BF84" s="1">
        <f t="shared" si="271"/>
        <v>0</v>
      </c>
      <c r="BI84" s="1">
        <f t="shared" si="272"/>
        <v>0</v>
      </c>
      <c r="BJ84" s="10">
        <f t="shared" ref="BJ84:BJ87" si="278">BC84+BF84+BI84</f>
        <v>0</v>
      </c>
      <c r="BL84"/>
    </row>
    <row r="85" spans="1:74" ht="13.9" hidden="1" customHeight="1" x14ac:dyDescent="0.25">
      <c r="B85" s="9"/>
      <c r="C85" s="1" t="s">
        <v>17</v>
      </c>
      <c r="F85" s="1">
        <f t="shared" si="259"/>
        <v>0</v>
      </c>
      <c r="G85" s="5"/>
      <c r="H85" s="5"/>
      <c r="I85" s="1">
        <f t="shared" si="260"/>
        <v>0</v>
      </c>
      <c r="L85" s="1">
        <f t="shared" si="261"/>
        <v>0</v>
      </c>
      <c r="M85" s="10">
        <f t="shared" si="273"/>
        <v>0</v>
      </c>
      <c r="R85" s="1">
        <f t="shared" si="262"/>
        <v>0</v>
      </c>
      <c r="S85" s="5"/>
      <c r="T85" s="5"/>
      <c r="U85" s="1">
        <f t="shared" si="263"/>
        <v>0</v>
      </c>
      <c r="X85" s="1">
        <f t="shared" si="264"/>
        <v>0</v>
      </c>
      <c r="Y85" s="10">
        <f t="shared" si="274"/>
        <v>0</v>
      </c>
      <c r="AD85" s="1">
        <f t="shared" si="275"/>
        <v>0</v>
      </c>
      <c r="AG85" s="1">
        <f t="shared" si="265"/>
        <v>0</v>
      </c>
      <c r="AJ85" s="1">
        <f t="shared" si="266"/>
        <v>0</v>
      </c>
      <c r="AK85" s="13">
        <f t="shared" si="276"/>
        <v>0</v>
      </c>
      <c r="AP85" s="1">
        <f t="shared" si="267"/>
        <v>0</v>
      </c>
      <c r="AQ85" s="5"/>
      <c r="AR85" s="5"/>
      <c r="AS85" s="1">
        <f t="shared" si="268"/>
        <v>0</v>
      </c>
      <c r="AV85" s="1">
        <f t="shared" si="269"/>
        <v>0</v>
      </c>
      <c r="AW85" s="10">
        <f t="shared" si="277"/>
        <v>0</v>
      </c>
      <c r="BC85" s="1">
        <f t="shared" si="270"/>
        <v>0</v>
      </c>
      <c r="BD85" s="5"/>
      <c r="BE85" s="5"/>
      <c r="BF85" s="1">
        <f t="shared" si="271"/>
        <v>0</v>
      </c>
      <c r="BI85" s="1">
        <f t="shared" si="272"/>
        <v>0</v>
      </c>
      <c r="BJ85" s="10">
        <f t="shared" si="278"/>
        <v>0</v>
      </c>
      <c r="BL85"/>
    </row>
    <row r="86" spans="1:74" ht="13.9" hidden="1" customHeight="1" x14ac:dyDescent="0.25">
      <c r="B86" s="9"/>
      <c r="C86" s="1" t="s">
        <v>17</v>
      </c>
      <c r="F86" s="1">
        <f t="shared" si="259"/>
        <v>0</v>
      </c>
      <c r="G86" s="5"/>
      <c r="H86" s="5"/>
      <c r="I86" s="1">
        <f t="shared" si="260"/>
        <v>0</v>
      </c>
      <c r="L86" s="1">
        <f t="shared" si="261"/>
        <v>0</v>
      </c>
      <c r="M86" s="10">
        <f t="shared" si="273"/>
        <v>0</v>
      </c>
      <c r="R86" s="1">
        <f t="shared" si="262"/>
        <v>0</v>
      </c>
      <c r="S86" s="5"/>
      <c r="T86" s="5"/>
      <c r="U86" s="1">
        <f t="shared" si="263"/>
        <v>0</v>
      </c>
      <c r="X86" s="1">
        <f t="shared" si="264"/>
        <v>0</v>
      </c>
      <c r="Y86" s="10">
        <f t="shared" si="274"/>
        <v>0</v>
      </c>
      <c r="AD86" s="1">
        <f>SUM(AC86,AB86)</f>
        <v>0</v>
      </c>
      <c r="AG86" s="1">
        <f t="shared" si="265"/>
        <v>0</v>
      </c>
      <c r="AJ86" s="1">
        <f t="shared" si="266"/>
        <v>0</v>
      </c>
      <c r="AK86" s="13">
        <f>SUM(AI86,AH86,AF86,AE86,AC86,AB86)</f>
        <v>0</v>
      </c>
      <c r="AP86" s="1">
        <f t="shared" si="267"/>
        <v>0</v>
      </c>
      <c r="AQ86" s="5"/>
      <c r="AR86" s="5"/>
      <c r="AS86" s="1">
        <f t="shared" si="268"/>
        <v>0</v>
      </c>
      <c r="AV86" s="1">
        <f t="shared" si="269"/>
        <v>0</v>
      </c>
      <c r="AW86" s="10">
        <f t="shared" si="277"/>
        <v>0</v>
      </c>
      <c r="BC86" s="1">
        <f t="shared" si="270"/>
        <v>0</v>
      </c>
      <c r="BD86" s="5"/>
      <c r="BE86" s="5"/>
      <c r="BF86" s="1">
        <f t="shared" si="271"/>
        <v>0</v>
      </c>
      <c r="BI86" s="1">
        <f t="shared" si="272"/>
        <v>0</v>
      </c>
      <c r="BJ86" s="10">
        <f t="shared" si="278"/>
        <v>0</v>
      </c>
      <c r="BL86" s="5"/>
    </row>
    <row r="87" spans="1:74" ht="13.9" hidden="1" customHeight="1" x14ac:dyDescent="0.25">
      <c r="B87" s="9"/>
      <c r="C87" s="1" t="s">
        <v>17</v>
      </c>
      <c r="F87" s="1">
        <f t="shared" si="259"/>
        <v>0</v>
      </c>
      <c r="G87" s="5"/>
      <c r="H87" s="5"/>
      <c r="I87" s="1">
        <f t="shared" si="260"/>
        <v>0</v>
      </c>
      <c r="L87" s="1">
        <f t="shared" si="261"/>
        <v>0</v>
      </c>
      <c r="M87" s="10">
        <f t="shared" ref="M87" si="279">F87+I87+L87</f>
        <v>0</v>
      </c>
      <c r="R87" s="1">
        <f t="shared" si="262"/>
        <v>0</v>
      </c>
      <c r="S87" s="5"/>
      <c r="T87" s="5"/>
      <c r="U87" s="1">
        <f t="shared" si="263"/>
        <v>0</v>
      </c>
      <c r="X87" s="1">
        <f t="shared" si="264"/>
        <v>0</v>
      </c>
      <c r="Y87" s="10">
        <f t="shared" si="274"/>
        <v>0</v>
      </c>
      <c r="AD87" s="1">
        <f t="shared" ref="AD87" si="280">SUM(AC87,AB87)</f>
        <v>0</v>
      </c>
      <c r="AG87" s="1">
        <f t="shared" ref="AG87" si="281">SUM(AF87,AE87)</f>
        <v>0</v>
      </c>
      <c r="AJ87" s="1">
        <f t="shared" ref="AJ87" si="282">SUM(AI87,AH87)</f>
        <v>0</v>
      </c>
      <c r="AK87" s="13">
        <f t="shared" ref="AK87" si="283">SUM(AI87,AH87,AF87,AE87,AC87,AB87)</f>
        <v>0</v>
      </c>
      <c r="AP87" s="1">
        <f t="shared" si="267"/>
        <v>0</v>
      </c>
      <c r="AQ87" s="5"/>
      <c r="AR87" s="5"/>
      <c r="AS87" s="1">
        <f t="shared" si="268"/>
        <v>0</v>
      </c>
      <c r="AV87" s="1">
        <f t="shared" si="269"/>
        <v>0</v>
      </c>
      <c r="AW87" s="10">
        <f t="shared" si="277"/>
        <v>0</v>
      </c>
      <c r="BC87" s="1">
        <f t="shared" si="270"/>
        <v>0</v>
      </c>
      <c r="BD87" s="5"/>
      <c r="BE87" s="5"/>
      <c r="BF87" s="1">
        <f t="shared" si="271"/>
        <v>0</v>
      </c>
      <c r="BI87" s="1">
        <f t="shared" si="272"/>
        <v>0</v>
      </c>
      <c r="BJ87" s="10">
        <f t="shared" si="278"/>
        <v>0</v>
      </c>
      <c r="BL87" s="46"/>
    </row>
    <row r="88" spans="1:74" ht="13.9" hidden="1" customHeight="1" x14ac:dyDescent="0.25"/>
    <row r="89" spans="1:74" s="10" customFormat="1" ht="13.9" hidden="1" customHeight="1" x14ac:dyDescent="0.25">
      <c r="A89" s="10" t="s">
        <v>50</v>
      </c>
      <c r="B89" s="11" t="s">
        <v>1</v>
      </c>
      <c r="C89" s="10" t="s">
        <v>2</v>
      </c>
      <c r="D89" s="10" t="s">
        <v>6</v>
      </c>
      <c r="E89" s="10" t="s">
        <v>7</v>
      </c>
      <c r="F89" s="10" t="s">
        <v>8</v>
      </c>
      <c r="G89" s="10" t="s">
        <v>9</v>
      </c>
      <c r="H89" s="12" t="s">
        <v>10</v>
      </c>
      <c r="I89" s="10" t="s">
        <v>11</v>
      </c>
      <c r="J89" s="10" t="s">
        <v>3</v>
      </c>
      <c r="K89" s="10" t="s">
        <v>4</v>
      </c>
      <c r="L89" s="10" t="s">
        <v>5</v>
      </c>
      <c r="M89" s="10" t="s">
        <v>12</v>
      </c>
      <c r="N89" s="10" t="s">
        <v>13</v>
      </c>
      <c r="P89" s="10" t="s">
        <v>6</v>
      </c>
      <c r="Q89" s="10" t="s">
        <v>7</v>
      </c>
      <c r="R89" s="10" t="s">
        <v>8</v>
      </c>
      <c r="S89" s="10" t="s">
        <v>9</v>
      </c>
      <c r="T89" s="12" t="s">
        <v>10</v>
      </c>
      <c r="U89" s="10" t="s">
        <v>11</v>
      </c>
      <c r="V89" s="10" t="s">
        <v>3</v>
      </c>
      <c r="W89" s="10" t="s">
        <v>4</v>
      </c>
      <c r="X89" s="10" t="s">
        <v>5</v>
      </c>
      <c r="Y89" s="10" t="s">
        <v>12</v>
      </c>
      <c r="Z89" s="10" t="s">
        <v>13</v>
      </c>
      <c r="AB89" s="10" t="s">
        <v>6</v>
      </c>
      <c r="AC89" s="10" t="s">
        <v>7</v>
      </c>
      <c r="AD89" s="10" t="s">
        <v>8</v>
      </c>
      <c r="AE89" s="10" t="s">
        <v>9</v>
      </c>
      <c r="AF89" s="12" t="s">
        <v>10</v>
      </c>
      <c r="AG89" s="10" t="s">
        <v>11</v>
      </c>
      <c r="AH89" s="10" t="s">
        <v>3</v>
      </c>
      <c r="AI89" s="10" t="s">
        <v>4</v>
      </c>
      <c r="AJ89" s="10" t="s">
        <v>5</v>
      </c>
      <c r="AK89" s="10" t="s">
        <v>12</v>
      </c>
      <c r="AL89" s="10" t="s">
        <v>13</v>
      </c>
      <c r="AN89" s="10" t="s">
        <v>6</v>
      </c>
      <c r="AO89" s="10" t="s">
        <v>7</v>
      </c>
      <c r="AP89" s="10" t="s">
        <v>8</v>
      </c>
      <c r="AQ89" s="10" t="s">
        <v>9</v>
      </c>
      <c r="AR89" s="12" t="s">
        <v>10</v>
      </c>
      <c r="AS89" s="10" t="s">
        <v>11</v>
      </c>
      <c r="AT89" s="10" t="s">
        <v>3</v>
      </c>
      <c r="AU89" s="10" t="s">
        <v>4</v>
      </c>
      <c r="AV89" s="10" t="s">
        <v>5</v>
      </c>
      <c r="AW89" s="10" t="s">
        <v>12</v>
      </c>
      <c r="AX89" s="10" t="s">
        <v>13</v>
      </c>
      <c r="AZ89" s="13"/>
      <c r="BA89" s="10" t="s">
        <v>6</v>
      </c>
      <c r="BB89" s="10" t="s">
        <v>7</v>
      </c>
      <c r="BC89" s="10" t="s">
        <v>8</v>
      </c>
      <c r="BD89" s="10" t="s">
        <v>9</v>
      </c>
      <c r="BE89" s="12" t="s">
        <v>10</v>
      </c>
      <c r="BF89" s="10" t="s">
        <v>11</v>
      </c>
      <c r="BG89" s="10" t="s">
        <v>3</v>
      </c>
      <c r="BH89" s="10" t="s">
        <v>4</v>
      </c>
      <c r="BI89" s="10" t="s">
        <v>5</v>
      </c>
      <c r="BJ89" s="10" t="s">
        <v>12</v>
      </c>
      <c r="BK89" s="10" t="s">
        <v>13</v>
      </c>
      <c r="BM89"/>
      <c r="BN89"/>
    </row>
    <row r="90" spans="1:74" s="10" customFormat="1" ht="13.9" hidden="1" customHeight="1" x14ac:dyDescent="0.25">
      <c r="A90" s="1"/>
      <c r="B90" s="43"/>
      <c r="C90" s="13" t="s">
        <v>14</v>
      </c>
      <c r="D90" s="39"/>
      <c r="E90" s="39"/>
      <c r="F90" s="1">
        <f t="shared" ref="F90:F94" si="284">SUM(E90,D90)</f>
        <v>0</v>
      </c>
      <c r="G90" s="39"/>
      <c r="H90" s="39"/>
      <c r="I90" s="1">
        <f t="shared" ref="I90:I94" si="285">SUM(H90,G90)</f>
        <v>0</v>
      </c>
      <c r="J90" s="39"/>
      <c r="K90" s="39"/>
      <c r="L90" s="1">
        <f t="shared" ref="L90:L94" si="286">SUM(K90,J90)</f>
        <v>0</v>
      </c>
      <c r="M90" s="10">
        <f t="shared" ref="M90:M94" si="287">SUM(K90,J90,H90,G90,E90,D90)</f>
        <v>0</v>
      </c>
      <c r="N90" s="10">
        <f>SUM(M90:M94)-MIN(M90:M94)</f>
        <v>0</v>
      </c>
      <c r="P90" s="46"/>
      <c r="Q90" s="46"/>
      <c r="R90" s="1">
        <f t="shared" ref="R90:R94" si="288">SUM(Q90,P90)</f>
        <v>0</v>
      </c>
      <c r="S90" s="46"/>
      <c r="T90" s="46"/>
      <c r="U90" s="1">
        <f t="shared" ref="U90:U94" si="289">SUM(T90,S90)</f>
        <v>0</v>
      </c>
      <c r="V90" s="46"/>
      <c r="W90" s="46"/>
      <c r="X90" s="1">
        <f t="shared" ref="X90:X94" si="290">SUM(W90,V90)</f>
        <v>0</v>
      </c>
      <c r="Y90" s="10">
        <f t="shared" ref="Y90:Y94" si="291">SUM(W90,V90,T90,S90,Q90,P90)</f>
        <v>0</v>
      </c>
      <c r="Z90" s="10">
        <f>SUM(Y90:Y94)-MIN(Y90:Y94)</f>
        <v>0</v>
      </c>
      <c r="AB90" s="46"/>
      <c r="AC90" s="46"/>
      <c r="AD90" s="1">
        <f t="shared" ref="AD90:AD94" si="292">SUM(AC90,AB90)</f>
        <v>0</v>
      </c>
      <c r="AE90" s="46"/>
      <c r="AF90" s="46"/>
      <c r="AG90" s="1">
        <f t="shared" ref="AG90:AG94" si="293">SUM(AF90,AE90)</f>
        <v>0</v>
      </c>
      <c r="AH90" s="46"/>
      <c r="AI90" s="46"/>
      <c r="AJ90" s="1">
        <f t="shared" ref="AJ90:AJ94" si="294">SUM(AI90,AH90)</f>
        <v>0</v>
      </c>
      <c r="AK90" s="10">
        <f t="shared" ref="AK90:AK94" si="295">SUM(AI90,AH90,AF90,AE90,AC90,AB90)</f>
        <v>0</v>
      </c>
      <c r="AL90" s="10">
        <f>SUM(AK90:AK94)-MIN(AK90:AK94)</f>
        <v>0</v>
      </c>
      <c r="AN90" s="46"/>
      <c r="AO90" s="46"/>
      <c r="AP90" s="1">
        <f t="shared" ref="AP90:AP94" si="296">SUM(AO90,AN90)</f>
        <v>0</v>
      </c>
      <c r="AQ90" s="46"/>
      <c r="AR90" s="46"/>
      <c r="AS90" s="1">
        <f t="shared" ref="AS90:AS94" si="297">SUM(AR90,AQ90)</f>
        <v>0</v>
      </c>
      <c r="AT90" s="46"/>
      <c r="AU90" s="46"/>
      <c r="AV90" s="1">
        <f t="shared" ref="AV90:AV94" si="298">SUM(AU90,AT90)</f>
        <v>0</v>
      </c>
      <c r="AW90" s="10">
        <f t="shared" ref="AW90:AW94" si="299">SUM(AU90,AT90,AR90,AQ90,AO90,AN90)</f>
        <v>0</v>
      </c>
      <c r="AX90" s="10">
        <f>SUM(AW90:AW94)-MIN(AW90:AW94)</f>
        <v>0</v>
      </c>
      <c r="AZ90" s="13"/>
      <c r="BA90" s="46"/>
      <c r="BB90" s="46"/>
      <c r="BC90" s="1">
        <f t="shared" ref="BC90:BC94" si="300">SUM(BB90,BA90)</f>
        <v>0</v>
      </c>
      <c r="BD90" s="46"/>
      <c r="BE90" s="46"/>
      <c r="BF90" s="1">
        <f t="shared" ref="BF90:BF94" si="301">SUM(BE90,BD90)</f>
        <v>0</v>
      </c>
      <c r="BG90" s="46"/>
      <c r="BH90" s="46"/>
      <c r="BI90" s="1">
        <f t="shared" ref="BI90:BI94" si="302">SUM(BH90,BG90)</f>
        <v>0</v>
      </c>
      <c r="BJ90" s="10">
        <f t="shared" ref="BJ90:BJ94" si="303">SUM(BH90,BG90,BE90,BD90,BB90,BA90)</f>
        <v>0</v>
      </c>
      <c r="BK90" s="10">
        <f>SUM(BJ90:BJ94)-MIN(BJ90:BJ94)</f>
        <v>0</v>
      </c>
      <c r="BM90" s="1"/>
      <c r="BN90" s="46"/>
      <c r="BO90" s="46"/>
      <c r="BP90" s="46"/>
      <c r="BQ90" s="46"/>
      <c r="BR90" s="46"/>
      <c r="BS90" s="46"/>
      <c r="BT90" s="46"/>
      <c r="BU90" s="46"/>
      <c r="BV90" s="46"/>
    </row>
    <row r="91" spans="1:74" s="10" customFormat="1" ht="13.9" hidden="1" customHeight="1" x14ac:dyDescent="0.25">
      <c r="A91" s="14"/>
      <c r="B91" s="14"/>
      <c r="C91" s="13" t="s">
        <v>14</v>
      </c>
      <c r="D91" s="39"/>
      <c r="E91" s="39"/>
      <c r="F91" s="1">
        <f t="shared" si="284"/>
        <v>0</v>
      </c>
      <c r="G91" s="39"/>
      <c r="H91" s="39"/>
      <c r="I91" s="1">
        <f t="shared" si="285"/>
        <v>0</v>
      </c>
      <c r="J91" s="39"/>
      <c r="K91" s="39"/>
      <c r="L91" s="1">
        <f t="shared" si="286"/>
        <v>0</v>
      </c>
      <c r="M91" s="10">
        <f t="shared" si="287"/>
        <v>0</v>
      </c>
      <c r="N91" s="1"/>
      <c r="P91" s="46"/>
      <c r="Q91" s="46"/>
      <c r="R91" s="1">
        <f t="shared" si="288"/>
        <v>0</v>
      </c>
      <c r="S91" s="46"/>
      <c r="T91" s="46"/>
      <c r="U91" s="1">
        <f t="shared" si="289"/>
        <v>0</v>
      </c>
      <c r="V91" s="46"/>
      <c r="W91" s="46"/>
      <c r="X91" s="1">
        <f t="shared" si="290"/>
        <v>0</v>
      </c>
      <c r="Y91" s="10">
        <f t="shared" si="291"/>
        <v>0</v>
      </c>
      <c r="Z91" s="1"/>
      <c r="AB91" s="46"/>
      <c r="AC91" s="46"/>
      <c r="AD91" s="1">
        <f t="shared" si="292"/>
        <v>0</v>
      </c>
      <c r="AE91" s="46"/>
      <c r="AF91" s="46"/>
      <c r="AG91" s="1">
        <f t="shared" si="293"/>
        <v>0</v>
      </c>
      <c r="AH91" s="46"/>
      <c r="AI91" s="46"/>
      <c r="AJ91" s="1">
        <f t="shared" si="294"/>
        <v>0</v>
      </c>
      <c r="AK91" s="10">
        <f t="shared" si="295"/>
        <v>0</v>
      </c>
      <c r="AL91" s="1"/>
      <c r="AN91" s="46"/>
      <c r="AO91" s="46"/>
      <c r="AP91" s="1">
        <f t="shared" si="296"/>
        <v>0</v>
      </c>
      <c r="AQ91" s="46"/>
      <c r="AR91" s="46"/>
      <c r="AS91" s="1">
        <f t="shared" si="297"/>
        <v>0</v>
      </c>
      <c r="AT91" s="46"/>
      <c r="AU91" s="46"/>
      <c r="AV91" s="1">
        <f t="shared" si="298"/>
        <v>0</v>
      </c>
      <c r="AW91" s="10">
        <f t="shared" si="299"/>
        <v>0</v>
      </c>
      <c r="AX91" s="1"/>
      <c r="AY91" s="1"/>
      <c r="AZ91" s="13"/>
      <c r="BA91" s="46"/>
      <c r="BB91" s="46"/>
      <c r="BC91" s="1">
        <f t="shared" si="300"/>
        <v>0</v>
      </c>
      <c r="BD91" s="46"/>
      <c r="BE91" s="46"/>
      <c r="BF91" s="1">
        <f t="shared" si="301"/>
        <v>0</v>
      </c>
      <c r="BG91" s="46"/>
      <c r="BH91" s="46"/>
      <c r="BI91" s="1">
        <f t="shared" si="302"/>
        <v>0</v>
      </c>
      <c r="BJ91" s="10">
        <f t="shared" si="303"/>
        <v>0</v>
      </c>
      <c r="BK91" s="1"/>
      <c r="BM91" s="1"/>
      <c r="BN91" s="1"/>
      <c r="BO91" s="1"/>
      <c r="BP91" s="1"/>
      <c r="BQ91" s="1"/>
      <c r="BR91" s="1"/>
      <c r="BS91" s="1"/>
      <c r="BT91" s="46"/>
      <c r="BU91" s="46"/>
      <c r="BV91" s="46"/>
    </row>
    <row r="92" spans="1:74" s="10" customFormat="1" ht="13.9" hidden="1" customHeight="1" x14ac:dyDescent="0.25">
      <c r="A92" s="1"/>
      <c r="B92" s="14"/>
      <c r="C92" s="13" t="s">
        <v>14</v>
      </c>
      <c r="D92" s="39"/>
      <c r="E92" s="39"/>
      <c r="F92" s="1">
        <f t="shared" si="284"/>
        <v>0</v>
      </c>
      <c r="G92" s="39"/>
      <c r="H92" s="39"/>
      <c r="I92" s="1">
        <f t="shared" si="285"/>
        <v>0</v>
      </c>
      <c r="J92" s="39"/>
      <c r="K92" s="39"/>
      <c r="L92" s="1">
        <f t="shared" si="286"/>
        <v>0</v>
      </c>
      <c r="M92" s="10">
        <f t="shared" si="287"/>
        <v>0</v>
      </c>
      <c r="N92" s="1"/>
      <c r="P92" s="46"/>
      <c r="Q92" s="46"/>
      <c r="R92" s="1">
        <f t="shared" si="288"/>
        <v>0</v>
      </c>
      <c r="S92" s="46"/>
      <c r="T92" s="46"/>
      <c r="U92" s="1">
        <f t="shared" si="289"/>
        <v>0</v>
      </c>
      <c r="V92" s="46"/>
      <c r="W92" s="46"/>
      <c r="X92" s="1">
        <f t="shared" si="290"/>
        <v>0</v>
      </c>
      <c r="Y92" s="10">
        <f t="shared" si="291"/>
        <v>0</v>
      </c>
      <c r="Z92" s="1"/>
      <c r="AB92" s="46"/>
      <c r="AC92" s="46"/>
      <c r="AD92" s="1">
        <f t="shared" si="292"/>
        <v>0</v>
      </c>
      <c r="AE92" s="46"/>
      <c r="AF92" s="46"/>
      <c r="AG92" s="1">
        <f t="shared" si="293"/>
        <v>0</v>
      </c>
      <c r="AH92" s="46"/>
      <c r="AI92" s="46"/>
      <c r="AJ92" s="1">
        <f t="shared" si="294"/>
        <v>0</v>
      </c>
      <c r="AK92" s="10">
        <f t="shared" si="295"/>
        <v>0</v>
      </c>
      <c r="AL92" s="1"/>
      <c r="AN92" s="46"/>
      <c r="AO92" s="46"/>
      <c r="AP92" s="1">
        <f t="shared" si="296"/>
        <v>0</v>
      </c>
      <c r="AQ92" s="46"/>
      <c r="AR92" s="46"/>
      <c r="AS92" s="1">
        <f t="shared" si="297"/>
        <v>0</v>
      </c>
      <c r="AT92" s="46"/>
      <c r="AU92" s="46"/>
      <c r="AV92" s="1">
        <f t="shared" si="298"/>
        <v>0</v>
      </c>
      <c r="AW92" s="10">
        <f t="shared" si="299"/>
        <v>0</v>
      </c>
      <c r="AX92" s="1"/>
      <c r="AY92" s="1"/>
      <c r="AZ92" s="13"/>
      <c r="BA92" s="46"/>
      <c r="BB92" s="46"/>
      <c r="BC92" s="1">
        <f t="shared" si="300"/>
        <v>0</v>
      </c>
      <c r="BD92" s="46"/>
      <c r="BE92" s="46"/>
      <c r="BF92" s="1">
        <f t="shared" si="301"/>
        <v>0</v>
      </c>
      <c r="BG92" s="46"/>
      <c r="BH92" s="46"/>
      <c r="BI92" s="1">
        <f t="shared" si="302"/>
        <v>0</v>
      </c>
      <c r="BJ92" s="10">
        <f t="shared" si="303"/>
        <v>0</v>
      </c>
      <c r="BK92" s="1"/>
      <c r="BM92" s="1"/>
      <c r="BN92" s="1"/>
      <c r="BO92" s="1"/>
      <c r="BP92" s="1"/>
      <c r="BQ92" s="1"/>
      <c r="BR92" s="1"/>
      <c r="BS92" s="1"/>
    </row>
    <row r="93" spans="1:74" ht="13.9" hidden="1" customHeight="1" x14ac:dyDescent="0.25">
      <c r="A93" s="3"/>
      <c r="B93" s="43"/>
      <c r="C93" s="13" t="s">
        <v>14</v>
      </c>
      <c r="D93" s="39"/>
      <c r="E93" s="39"/>
      <c r="F93" s="1">
        <f t="shared" si="284"/>
        <v>0</v>
      </c>
      <c r="G93" s="39"/>
      <c r="H93" s="39"/>
      <c r="I93" s="1">
        <f t="shared" si="285"/>
        <v>0</v>
      </c>
      <c r="J93" s="39"/>
      <c r="K93" s="39"/>
      <c r="L93" s="1">
        <f t="shared" si="286"/>
        <v>0</v>
      </c>
      <c r="M93" s="10">
        <f t="shared" si="287"/>
        <v>0</v>
      </c>
      <c r="O93" s="13"/>
      <c r="P93" s="46"/>
      <c r="Q93" s="46"/>
      <c r="R93" s="1">
        <f t="shared" si="288"/>
        <v>0</v>
      </c>
      <c r="S93" s="46"/>
      <c r="T93" s="46"/>
      <c r="U93" s="1">
        <f t="shared" si="289"/>
        <v>0</v>
      </c>
      <c r="V93" s="46"/>
      <c r="W93" s="46"/>
      <c r="X93" s="1">
        <f t="shared" si="290"/>
        <v>0</v>
      </c>
      <c r="Y93" s="10">
        <f t="shared" si="291"/>
        <v>0</v>
      </c>
      <c r="AB93" s="46"/>
      <c r="AC93" s="46"/>
      <c r="AD93" s="1">
        <f t="shared" si="292"/>
        <v>0</v>
      </c>
      <c r="AE93" s="46"/>
      <c r="AF93" s="46"/>
      <c r="AG93" s="1">
        <f t="shared" si="293"/>
        <v>0</v>
      </c>
      <c r="AH93" s="46"/>
      <c r="AI93" s="46"/>
      <c r="AJ93" s="1">
        <f t="shared" si="294"/>
        <v>0</v>
      </c>
      <c r="AK93" s="10">
        <f t="shared" si="295"/>
        <v>0</v>
      </c>
      <c r="AN93" s="46"/>
      <c r="AO93" s="46"/>
      <c r="AP93" s="1">
        <f t="shared" si="296"/>
        <v>0</v>
      </c>
      <c r="AQ93" s="46"/>
      <c r="AR93" s="46"/>
      <c r="AS93" s="1">
        <f t="shared" si="297"/>
        <v>0</v>
      </c>
      <c r="AT93" s="46"/>
      <c r="AU93" s="46"/>
      <c r="AV93" s="1">
        <f t="shared" si="298"/>
        <v>0</v>
      </c>
      <c r="AW93" s="10">
        <f t="shared" si="299"/>
        <v>0</v>
      </c>
      <c r="BA93" s="46"/>
      <c r="BB93" s="46"/>
      <c r="BC93" s="1">
        <f t="shared" si="300"/>
        <v>0</v>
      </c>
      <c r="BD93" s="46"/>
      <c r="BE93" s="46"/>
      <c r="BF93" s="1">
        <f t="shared" si="301"/>
        <v>0</v>
      </c>
      <c r="BG93" s="46"/>
      <c r="BH93" s="46"/>
      <c r="BI93" s="1">
        <f t="shared" si="302"/>
        <v>0</v>
      </c>
      <c r="BJ93" s="10">
        <f t="shared" si="303"/>
        <v>0</v>
      </c>
    </row>
    <row r="94" spans="1:74" ht="13.9" hidden="1" customHeight="1" x14ac:dyDescent="0.25">
      <c r="B94" s="43"/>
      <c r="C94" s="13" t="s">
        <v>14</v>
      </c>
      <c r="D94" s="39"/>
      <c r="E94" s="39"/>
      <c r="F94" s="1">
        <f t="shared" si="284"/>
        <v>0</v>
      </c>
      <c r="G94" s="39"/>
      <c r="H94" s="39"/>
      <c r="I94" s="1">
        <f t="shared" si="285"/>
        <v>0</v>
      </c>
      <c r="J94" s="39"/>
      <c r="K94" s="39"/>
      <c r="L94" s="1">
        <f t="shared" si="286"/>
        <v>0</v>
      </c>
      <c r="M94" s="10">
        <f t="shared" si="287"/>
        <v>0</v>
      </c>
      <c r="O94" s="13"/>
      <c r="P94" s="46"/>
      <c r="Q94" s="46"/>
      <c r="R94" s="1">
        <f t="shared" si="288"/>
        <v>0</v>
      </c>
      <c r="S94" s="46"/>
      <c r="T94" s="46"/>
      <c r="U94" s="1">
        <f t="shared" si="289"/>
        <v>0</v>
      </c>
      <c r="V94" s="46"/>
      <c r="W94" s="46"/>
      <c r="X94" s="1">
        <f t="shared" si="290"/>
        <v>0</v>
      </c>
      <c r="Y94" s="10">
        <f t="shared" si="291"/>
        <v>0</v>
      </c>
      <c r="AB94" s="46"/>
      <c r="AC94" s="46"/>
      <c r="AD94" s="1">
        <f t="shared" si="292"/>
        <v>0</v>
      </c>
      <c r="AE94" s="46"/>
      <c r="AF94" s="46"/>
      <c r="AG94" s="1">
        <f t="shared" si="293"/>
        <v>0</v>
      </c>
      <c r="AH94" s="46"/>
      <c r="AI94" s="46"/>
      <c r="AJ94" s="1">
        <f t="shared" si="294"/>
        <v>0</v>
      </c>
      <c r="AK94" s="10">
        <f t="shared" si="295"/>
        <v>0</v>
      </c>
      <c r="AN94" s="46"/>
      <c r="AO94" s="46"/>
      <c r="AP94" s="1">
        <f t="shared" si="296"/>
        <v>0</v>
      </c>
      <c r="AQ94" s="46"/>
      <c r="AR94" s="46"/>
      <c r="AS94" s="1">
        <f t="shared" si="297"/>
        <v>0</v>
      </c>
      <c r="AT94" s="46"/>
      <c r="AU94" s="46"/>
      <c r="AV94" s="1">
        <f t="shared" si="298"/>
        <v>0</v>
      </c>
      <c r="AW94" s="10">
        <f t="shared" si="299"/>
        <v>0</v>
      </c>
      <c r="BA94" s="46"/>
      <c r="BB94" s="46"/>
      <c r="BC94" s="1">
        <f t="shared" si="300"/>
        <v>0</v>
      </c>
      <c r="BD94" s="46"/>
      <c r="BE94" s="46"/>
      <c r="BF94" s="1">
        <f t="shared" si="301"/>
        <v>0</v>
      </c>
      <c r="BG94" s="46"/>
      <c r="BH94" s="46"/>
      <c r="BI94" s="1">
        <f t="shared" si="302"/>
        <v>0</v>
      </c>
      <c r="BJ94" s="10">
        <f t="shared" si="303"/>
        <v>0</v>
      </c>
      <c r="BT94" s="46"/>
      <c r="BU94" s="46"/>
      <c r="BV94" s="46"/>
    </row>
    <row r="95" spans="1:74" ht="13.9" hidden="1" customHeight="1" x14ac:dyDescent="0.25">
      <c r="M95" s="13"/>
      <c r="Y95" s="13"/>
      <c r="AK95" s="13"/>
      <c r="AW95" s="13"/>
      <c r="BJ95" s="13"/>
      <c r="BM95" s="46"/>
    </row>
    <row r="96" spans="1:74" ht="13.9" hidden="1" customHeight="1" x14ac:dyDescent="0.25">
      <c r="A96" s="4" t="s">
        <v>77</v>
      </c>
      <c r="B96" s="47" t="s">
        <v>1</v>
      </c>
      <c r="C96" s="10" t="s">
        <v>2</v>
      </c>
      <c r="D96" s="10" t="s">
        <v>6</v>
      </c>
      <c r="E96" s="10" t="s">
        <v>7</v>
      </c>
      <c r="F96" s="10" t="s">
        <v>8</v>
      </c>
      <c r="G96" s="10" t="s">
        <v>9</v>
      </c>
      <c r="H96" s="12" t="s">
        <v>10</v>
      </c>
      <c r="I96" s="10" t="s">
        <v>11</v>
      </c>
      <c r="J96" s="10" t="s">
        <v>3</v>
      </c>
      <c r="K96" s="10" t="s">
        <v>4</v>
      </c>
      <c r="L96" s="10" t="s">
        <v>5</v>
      </c>
      <c r="M96" s="10" t="s">
        <v>12</v>
      </c>
      <c r="N96" s="10" t="s">
        <v>13</v>
      </c>
      <c r="P96" s="10" t="s">
        <v>6</v>
      </c>
      <c r="Q96" s="10" t="s">
        <v>7</v>
      </c>
      <c r="R96" s="10" t="s">
        <v>8</v>
      </c>
      <c r="S96" s="10" t="s">
        <v>9</v>
      </c>
      <c r="T96" s="12" t="s">
        <v>10</v>
      </c>
      <c r="U96" s="10" t="s">
        <v>11</v>
      </c>
      <c r="V96" s="10" t="s">
        <v>3</v>
      </c>
      <c r="W96" s="10" t="s">
        <v>4</v>
      </c>
      <c r="X96" s="10" t="s">
        <v>5</v>
      </c>
      <c r="Y96" s="10" t="s">
        <v>12</v>
      </c>
      <c r="Z96" s="10" t="s">
        <v>13</v>
      </c>
      <c r="AB96" s="10" t="s">
        <v>6</v>
      </c>
      <c r="AC96" s="10" t="s">
        <v>7</v>
      </c>
      <c r="AD96" s="10" t="s">
        <v>8</v>
      </c>
      <c r="AE96" s="10" t="s">
        <v>9</v>
      </c>
      <c r="AF96" s="12" t="s">
        <v>10</v>
      </c>
      <c r="AG96" s="10" t="s">
        <v>11</v>
      </c>
      <c r="AH96" s="10" t="s">
        <v>3</v>
      </c>
      <c r="AI96" s="10" t="s">
        <v>4</v>
      </c>
      <c r="AJ96" s="10" t="s">
        <v>5</v>
      </c>
      <c r="AK96" s="10" t="s">
        <v>12</v>
      </c>
      <c r="AL96" s="10" t="s">
        <v>13</v>
      </c>
      <c r="AN96" s="10" t="s">
        <v>6</v>
      </c>
      <c r="AO96" s="10" t="s">
        <v>7</v>
      </c>
      <c r="AP96" s="10" t="s">
        <v>8</v>
      </c>
      <c r="AQ96" s="10" t="s">
        <v>9</v>
      </c>
      <c r="AR96" s="12" t="s">
        <v>10</v>
      </c>
      <c r="AS96" s="10" t="s">
        <v>11</v>
      </c>
      <c r="AT96" s="10" t="s">
        <v>3</v>
      </c>
      <c r="AU96" s="10" t="s">
        <v>4</v>
      </c>
      <c r="AV96" s="10" t="s">
        <v>5</v>
      </c>
      <c r="AW96" s="10" t="s">
        <v>12</v>
      </c>
      <c r="AX96" s="10" t="s">
        <v>13</v>
      </c>
      <c r="BA96" s="10" t="s">
        <v>6</v>
      </c>
      <c r="BB96" s="10" t="s">
        <v>7</v>
      </c>
      <c r="BC96" s="10" t="s">
        <v>8</v>
      </c>
      <c r="BD96" s="10" t="s">
        <v>9</v>
      </c>
      <c r="BE96" s="12" t="s">
        <v>10</v>
      </c>
      <c r="BF96" s="10" t="s">
        <v>11</v>
      </c>
      <c r="BG96" s="10" t="s">
        <v>3</v>
      </c>
      <c r="BH96" s="10" t="s">
        <v>4</v>
      </c>
      <c r="BI96" s="10" t="s">
        <v>5</v>
      </c>
      <c r="BJ96" s="10" t="s">
        <v>12</v>
      </c>
      <c r="BK96" s="10" t="s">
        <v>13</v>
      </c>
    </row>
    <row r="97" spans="1:63" ht="13.9" hidden="1" customHeight="1" x14ac:dyDescent="0.25">
      <c r="B97" s="46"/>
      <c r="C97" s="1" t="s">
        <v>96</v>
      </c>
      <c r="D97" s="46"/>
      <c r="E97" s="46"/>
      <c r="F97" s="1">
        <f t="shared" ref="F97:F100" si="304">SUM(E97,D97)</f>
        <v>0</v>
      </c>
      <c r="G97" s="46"/>
      <c r="H97" s="46"/>
      <c r="I97" s="1">
        <f t="shared" ref="I97:I100" si="305">SUM(H97,G97)</f>
        <v>0</v>
      </c>
      <c r="J97" s="46"/>
      <c r="K97" s="46"/>
      <c r="L97" s="1">
        <f t="shared" ref="L97:L100" si="306">SUM(K97,J97)</f>
        <v>0</v>
      </c>
      <c r="M97" s="10">
        <f t="shared" ref="M97:M100" si="307">SUM(K97,J97,H97,G97,E97,D97)</f>
        <v>0</v>
      </c>
      <c r="N97" s="4">
        <f>SUM(M97,M98,M99,M100,M101)-MIN(M97,M98,M100,M101,M99)</f>
        <v>0</v>
      </c>
      <c r="P97" s="46"/>
      <c r="Q97" s="46"/>
      <c r="R97" s="1">
        <f t="shared" ref="R97:R101" si="308">SUM(Q97,P97)</f>
        <v>0</v>
      </c>
      <c r="S97" s="46"/>
      <c r="T97" s="46"/>
      <c r="U97" s="1">
        <f t="shared" ref="U97:U101" si="309">SUM(T97,S97)</f>
        <v>0</v>
      </c>
      <c r="V97" s="46"/>
      <c r="W97" s="46"/>
      <c r="X97" s="1">
        <f t="shared" ref="X97:X101" si="310">SUM(W97,V97)</f>
        <v>0</v>
      </c>
      <c r="Y97" s="10">
        <f t="shared" ref="Y97:Y101" si="311">SUM(W97,V97,T97,S97,Q97,P97)</f>
        <v>0</v>
      </c>
      <c r="Z97" s="4">
        <f>SUM(Y97,Y98,Y99,Y100,Y101)-MIN(Y97,Y98,Y100,Y101,Y99)</f>
        <v>0</v>
      </c>
      <c r="AB97" s="46"/>
      <c r="AC97" s="46"/>
      <c r="AD97" s="1">
        <f t="shared" ref="AD97:AD101" si="312">SUM(AC97,AB97)</f>
        <v>0</v>
      </c>
      <c r="AE97" s="46"/>
      <c r="AF97" s="46"/>
      <c r="AG97" s="1">
        <f t="shared" ref="AG97:AG101" si="313">SUM(AF97,AE97)</f>
        <v>0</v>
      </c>
      <c r="AH97" s="46"/>
      <c r="AI97" s="46"/>
      <c r="AJ97" s="1">
        <f t="shared" ref="AJ97:AJ101" si="314">SUM(AI97,AH97)</f>
        <v>0</v>
      </c>
      <c r="AK97" s="10">
        <f t="shared" ref="AK97:AK101" si="315">SUM(AI97,AH97,AF97,AE97,AC97,AB97)</f>
        <v>0</v>
      </c>
      <c r="AL97" s="4">
        <f>SUM(AK97,AK98,AK99,AK100,AK101)-MIN(AK97,AK98,AK100,AK101,AK99)</f>
        <v>0</v>
      </c>
      <c r="AN97" s="46"/>
      <c r="AO97" s="46"/>
      <c r="AP97" s="1">
        <f t="shared" ref="AP97:AP101" si="316">SUM(AO97,AN97)</f>
        <v>0</v>
      </c>
      <c r="AQ97" s="46"/>
      <c r="AR97" s="46"/>
      <c r="AS97" s="1">
        <f t="shared" ref="AS97:AS101" si="317">SUM(AR97,AQ97)</f>
        <v>0</v>
      </c>
      <c r="AT97" s="46"/>
      <c r="AU97" s="46"/>
      <c r="AV97" s="1">
        <f t="shared" ref="AV97:AV101" si="318">SUM(AU97,AT97)</f>
        <v>0</v>
      </c>
      <c r="AW97" s="10">
        <f t="shared" ref="AW97:AW101" si="319">SUM(AU97,AT97,AR97,AQ97,AO97,AN97)</f>
        <v>0</v>
      </c>
      <c r="AX97" s="4">
        <f>SUM(AW97,AW98,AW99,AW100,AW101)-MIN(AW97,AW98,AW100,AW101,AW99)</f>
        <v>0</v>
      </c>
      <c r="BA97" s="46"/>
      <c r="BB97" s="46"/>
      <c r="BC97" s="1">
        <f t="shared" ref="BC97:BC101" si="320">SUM(BB97,BA97)</f>
        <v>0</v>
      </c>
      <c r="BD97" s="46"/>
      <c r="BE97" s="46"/>
      <c r="BF97" s="1">
        <f t="shared" ref="BF97:BF101" si="321">SUM(BE97,BD97)</f>
        <v>0</v>
      </c>
      <c r="BG97" s="46"/>
      <c r="BH97" s="46"/>
      <c r="BI97" s="1">
        <f t="shared" ref="BI97:BI101" si="322">SUM(BH97,BG97)</f>
        <v>0</v>
      </c>
      <c r="BJ97" s="10">
        <f t="shared" ref="BJ97:BJ101" si="323">SUM(BH97,BG97,BE97,BD97,BB97,BA97)</f>
        <v>0</v>
      </c>
      <c r="BK97" s="4">
        <f>SUM(BJ97,BJ98,BJ99,BJ100,BJ101)-MIN(BJ97,BJ98,BJ100,BJ101,BJ99)</f>
        <v>0</v>
      </c>
    </row>
    <row r="98" spans="1:63" ht="13.9" hidden="1" customHeight="1" x14ac:dyDescent="0.25">
      <c r="B98" s="46"/>
      <c r="C98" s="1" t="s">
        <v>96</v>
      </c>
      <c r="D98" s="46"/>
      <c r="E98" s="46"/>
      <c r="F98" s="1">
        <f t="shared" si="304"/>
        <v>0</v>
      </c>
      <c r="G98" s="46"/>
      <c r="H98" s="46"/>
      <c r="I98" s="1">
        <f t="shared" si="305"/>
        <v>0</v>
      </c>
      <c r="J98" s="46"/>
      <c r="K98" s="46"/>
      <c r="L98" s="1">
        <f t="shared" si="306"/>
        <v>0</v>
      </c>
      <c r="M98" s="10">
        <f t="shared" si="307"/>
        <v>0</v>
      </c>
      <c r="P98" s="46"/>
      <c r="Q98" s="46"/>
      <c r="R98" s="1">
        <f t="shared" si="308"/>
        <v>0</v>
      </c>
      <c r="S98" s="46"/>
      <c r="T98" s="46"/>
      <c r="U98" s="1">
        <f t="shared" si="309"/>
        <v>0</v>
      </c>
      <c r="V98" s="46"/>
      <c r="W98" s="46"/>
      <c r="X98" s="1">
        <f t="shared" si="310"/>
        <v>0</v>
      </c>
      <c r="Y98" s="10">
        <f t="shared" si="311"/>
        <v>0</v>
      </c>
      <c r="AB98" s="46"/>
      <c r="AC98" s="46"/>
      <c r="AD98" s="1">
        <f t="shared" si="312"/>
        <v>0</v>
      </c>
      <c r="AE98" s="46"/>
      <c r="AF98" s="46"/>
      <c r="AG98" s="1">
        <f t="shared" si="313"/>
        <v>0</v>
      </c>
      <c r="AH98" s="46"/>
      <c r="AI98" s="46"/>
      <c r="AJ98" s="1">
        <f t="shared" si="314"/>
        <v>0</v>
      </c>
      <c r="AK98" s="10">
        <f t="shared" si="315"/>
        <v>0</v>
      </c>
      <c r="AN98" s="46"/>
      <c r="AO98" s="46"/>
      <c r="AP98" s="1">
        <f t="shared" si="316"/>
        <v>0</v>
      </c>
      <c r="AQ98" s="46"/>
      <c r="AR98" s="46"/>
      <c r="AS98" s="1">
        <f t="shared" si="317"/>
        <v>0</v>
      </c>
      <c r="AT98" s="46"/>
      <c r="AU98" s="46"/>
      <c r="AV98" s="1">
        <f t="shared" si="318"/>
        <v>0</v>
      </c>
      <c r="AW98" s="10">
        <f t="shared" si="319"/>
        <v>0</v>
      </c>
      <c r="BA98" s="46"/>
      <c r="BB98" s="46"/>
      <c r="BC98" s="1">
        <f t="shared" si="320"/>
        <v>0</v>
      </c>
      <c r="BD98" s="46"/>
      <c r="BE98" s="46"/>
      <c r="BF98" s="1">
        <f t="shared" si="321"/>
        <v>0</v>
      </c>
      <c r="BG98" s="46"/>
      <c r="BH98" s="46"/>
      <c r="BI98" s="1">
        <f t="shared" si="322"/>
        <v>0</v>
      </c>
      <c r="BJ98" s="10">
        <f t="shared" si="323"/>
        <v>0</v>
      </c>
    </row>
    <row r="99" spans="1:63" ht="13.9" hidden="1" customHeight="1" x14ac:dyDescent="0.25">
      <c r="B99" s="46"/>
      <c r="C99" s="1" t="s">
        <v>96</v>
      </c>
      <c r="D99" s="46"/>
      <c r="E99" s="46"/>
      <c r="F99" s="1">
        <f t="shared" si="304"/>
        <v>0</v>
      </c>
      <c r="G99" s="46"/>
      <c r="H99" s="46"/>
      <c r="I99" s="1">
        <f t="shared" si="305"/>
        <v>0</v>
      </c>
      <c r="J99" s="46"/>
      <c r="K99" s="46"/>
      <c r="L99" s="1">
        <f t="shared" si="306"/>
        <v>0</v>
      </c>
      <c r="M99" s="13">
        <f t="shared" si="307"/>
        <v>0</v>
      </c>
      <c r="P99" s="46"/>
      <c r="Q99" s="46"/>
      <c r="R99" s="1">
        <f t="shared" si="308"/>
        <v>0</v>
      </c>
      <c r="S99" s="46"/>
      <c r="T99" s="46"/>
      <c r="U99" s="1">
        <f t="shared" si="309"/>
        <v>0</v>
      </c>
      <c r="V99" s="46"/>
      <c r="W99" s="46"/>
      <c r="X99" s="1">
        <f t="shared" si="310"/>
        <v>0</v>
      </c>
      <c r="Y99" s="13">
        <f t="shared" si="311"/>
        <v>0</v>
      </c>
      <c r="AB99" s="46"/>
      <c r="AC99" s="46"/>
      <c r="AD99" s="1">
        <f t="shared" si="312"/>
        <v>0</v>
      </c>
      <c r="AE99" s="46"/>
      <c r="AF99" s="46"/>
      <c r="AG99" s="1">
        <f t="shared" si="313"/>
        <v>0</v>
      </c>
      <c r="AH99" s="46"/>
      <c r="AI99" s="46"/>
      <c r="AJ99" s="1">
        <f t="shared" si="314"/>
        <v>0</v>
      </c>
      <c r="AK99" s="13">
        <f t="shared" si="315"/>
        <v>0</v>
      </c>
      <c r="AN99" s="46"/>
      <c r="AO99" s="46"/>
      <c r="AP99" s="1">
        <f t="shared" si="316"/>
        <v>0</v>
      </c>
      <c r="AQ99" s="46"/>
      <c r="AR99" s="46"/>
      <c r="AS99" s="1">
        <f t="shared" si="317"/>
        <v>0</v>
      </c>
      <c r="AT99" s="46"/>
      <c r="AU99" s="46"/>
      <c r="AV99" s="1">
        <f t="shared" si="318"/>
        <v>0</v>
      </c>
      <c r="AW99" s="13">
        <f t="shared" si="319"/>
        <v>0</v>
      </c>
      <c r="BA99" s="46"/>
      <c r="BB99" s="46"/>
      <c r="BC99" s="1">
        <f t="shared" si="320"/>
        <v>0</v>
      </c>
      <c r="BD99" s="46"/>
      <c r="BE99" s="46"/>
      <c r="BF99" s="1">
        <f t="shared" si="321"/>
        <v>0</v>
      </c>
      <c r="BG99" s="46"/>
      <c r="BH99" s="46"/>
      <c r="BI99" s="1">
        <f t="shared" si="322"/>
        <v>0</v>
      </c>
      <c r="BJ99" s="13">
        <f t="shared" si="323"/>
        <v>0</v>
      </c>
    </row>
    <row r="100" spans="1:63" ht="13.9" hidden="1" customHeight="1" x14ac:dyDescent="0.25">
      <c r="B100" s="46"/>
      <c r="C100" s="1" t="s">
        <v>96</v>
      </c>
      <c r="D100" s="46"/>
      <c r="E100" s="46"/>
      <c r="F100" s="1">
        <f t="shared" si="304"/>
        <v>0</v>
      </c>
      <c r="G100" s="46"/>
      <c r="H100" s="46"/>
      <c r="I100" s="1">
        <f t="shared" si="305"/>
        <v>0</v>
      </c>
      <c r="J100" s="46"/>
      <c r="K100" s="46"/>
      <c r="L100" s="1">
        <f t="shared" si="306"/>
        <v>0</v>
      </c>
      <c r="M100" s="10">
        <f t="shared" si="307"/>
        <v>0</v>
      </c>
      <c r="P100" s="46"/>
      <c r="Q100" s="46"/>
      <c r="R100" s="1">
        <f t="shared" si="308"/>
        <v>0</v>
      </c>
      <c r="S100" s="46"/>
      <c r="T100" s="46"/>
      <c r="U100" s="1">
        <f t="shared" si="309"/>
        <v>0</v>
      </c>
      <c r="V100" s="46"/>
      <c r="W100" s="46"/>
      <c r="X100" s="1">
        <f t="shared" si="310"/>
        <v>0</v>
      </c>
      <c r="Y100" s="10">
        <f t="shared" si="311"/>
        <v>0</v>
      </c>
      <c r="AB100" s="46"/>
      <c r="AC100" s="46"/>
      <c r="AD100" s="1">
        <f t="shared" si="312"/>
        <v>0</v>
      </c>
      <c r="AE100" s="46"/>
      <c r="AF100" s="46"/>
      <c r="AG100" s="1">
        <f t="shared" si="313"/>
        <v>0</v>
      </c>
      <c r="AH100" s="46"/>
      <c r="AI100" s="46"/>
      <c r="AJ100" s="1">
        <f t="shared" si="314"/>
        <v>0</v>
      </c>
      <c r="AK100" s="10">
        <f t="shared" si="315"/>
        <v>0</v>
      </c>
      <c r="AN100" s="46"/>
      <c r="AO100" s="46"/>
      <c r="AP100" s="1">
        <f t="shared" si="316"/>
        <v>0</v>
      </c>
      <c r="AQ100" s="46"/>
      <c r="AR100" s="46"/>
      <c r="AS100" s="1">
        <f t="shared" si="317"/>
        <v>0</v>
      </c>
      <c r="AT100" s="46"/>
      <c r="AU100" s="46"/>
      <c r="AV100" s="1">
        <f t="shared" si="318"/>
        <v>0</v>
      </c>
      <c r="AW100" s="10">
        <f t="shared" si="319"/>
        <v>0</v>
      </c>
      <c r="BA100" s="46"/>
      <c r="BB100" s="46"/>
      <c r="BC100" s="1">
        <f t="shared" si="320"/>
        <v>0</v>
      </c>
      <c r="BD100" s="46"/>
      <c r="BE100" s="46"/>
      <c r="BF100" s="1">
        <f t="shared" si="321"/>
        <v>0</v>
      </c>
      <c r="BG100" s="46"/>
      <c r="BH100" s="46"/>
      <c r="BI100" s="1">
        <f t="shared" si="322"/>
        <v>0</v>
      </c>
      <c r="BJ100" s="10">
        <f t="shared" si="323"/>
        <v>0</v>
      </c>
    </row>
    <row r="101" spans="1:63" ht="13.9" hidden="1" customHeight="1" x14ac:dyDescent="0.25">
      <c r="B101" s="46"/>
      <c r="C101" s="1" t="s">
        <v>96</v>
      </c>
      <c r="D101" s="46"/>
      <c r="E101" s="46"/>
      <c r="F101" s="1">
        <f t="shared" ref="F101" si="324">SUM(E101,D101)</f>
        <v>0</v>
      </c>
      <c r="G101" s="46"/>
      <c r="H101" s="46"/>
      <c r="I101" s="1">
        <f t="shared" ref="I101" si="325">SUM(H101,G101)</f>
        <v>0</v>
      </c>
      <c r="J101" s="46"/>
      <c r="K101" s="46"/>
      <c r="L101" s="1">
        <f t="shared" ref="L101" si="326">SUM(K101,J101)</f>
        <v>0</v>
      </c>
      <c r="M101" s="10">
        <f t="shared" ref="M101" si="327">SUM(K101,J101,H101,G101,E101,D101)</f>
        <v>0</v>
      </c>
      <c r="P101" s="46"/>
      <c r="Q101" s="46"/>
      <c r="R101" s="1">
        <f t="shared" si="308"/>
        <v>0</v>
      </c>
      <c r="S101" s="46"/>
      <c r="T101" s="46"/>
      <c r="U101" s="1">
        <f t="shared" si="309"/>
        <v>0</v>
      </c>
      <c r="V101" s="46"/>
      <c r="W101" s="46"/>
      <c r="X101" s="1">
        <f t="shared" si="310"/>
        <v>0</v>
      </c>
      <c r="Y101" s="10">
        <f t="shared" si="311"/>
        <v>0</v>
      </c>
      <c r="AB101" s="46"/>
      <c r="AC101" s="46"/>
      <c r="AD101" s="1">
        <f t="shared" si="312"/>
        <v>0</v>
      </c>
      <c r="AE101" s="46"/>
      <c r="AF101" s="46"/>
      <c r="AG101" s="1">
        <f t="shared" si="313"/>
        <v>0</v>
      </c>
      <c r="AH101" s="46"/>
      <c r="AI101" s="46"/>
      <c r="AJ101" s="1">
        <f t="shared" si="314"/>
        <v>0</v>
      </c>
      <c r="AK101" s="10">
        <f t="shared" si="315"/>
        <v>0</v>
      </c>
      <c r="AN101" s="46"/>
      <c r="AO101" s="46"/>
      <c r="AP101" s="1">
        <f t="shared" si="316"/>
        <v>0</v>
      </c>
      <c r="AQ101" s="46"/>
      <c r="AR101" s="46"/>
      <c r="AS101" s="1">
        <f t="shared" si="317"/>
        <v>0</v>
      </c>
      <c r="AT101" s="46"/>
      <c r="AU101" s="46"/>
      <c r="AV101" s="1">
        <f t="shared" si="318"/>
        <v>0</v>
      </c>
      <c r="AW101" s="10">
        <f t="shared" si="319"/>
        <v>0</v>
      </c>
      <c r="BA101" s="46"/>
      <c r="BB101" s="46"/>
      <c r="BC101" s="1">
        <f t="shared" si="320"/>
        <v>0</v>
      </c>
      <c r="BD101" s="46"/>
      <c r="BE101" s="46"/>
      <c r="BF101" s="1">
        <f t="shared" si="321"/>
        <v>0</v>
      </c>
      <c r="BG101" s="46"/>
      <c r="BH101" s="46"/>
      <c r="BI101" s="1">
        <f t="shared" si="322"/>
        <v>0</v>
      </c>
      <c r="BJ101" s="10">
        <f t="shared" si="323"/>
        <v>0</v>
      </c>
    </row>
    <row r="102" spans="1:63" ht="13.9" hidden="1" customHeight="1" x14ac:dyDescent="0.25"/>
    <row r="103" spans="1:63" ht="13.9" hidden="1" customHeight="1" x14ac:dyDescent="0.25">
      <c r="A103" s="4" t="s">
        <v>134</v>
      </c>
      <c r="B103" s="80" t="s">
        <v>1</v>
      </c>
      <c r="C103" s="10" t="s">
        <v>2</v>
      </c>
      <c r="D103" s="10" t="s">
        <v>6</v>
      </c>
      <c r="E103" s="10" t="s">
        <v>7</v>
      </c>
      <c r="F103" s="10" t="s">
        <v>8</v>
      </c>
      <c r="G103" s="10" t="s">
        <v>9</v>
      </c>
      <c r="H103" s="12" t="s">
        <v>10</v>
      </c>
      <c r="I103" s="10" t="s">
        <v>11</v>
      </c>
      <c r="J103" s="10" t="s">
        <v>3</v>
      </c>
      <c r="K103" s="10" t="s">
        <v>4</v>
      </c>
      <c r="L103" s="10" t="s">
        <v>5</v>
      </c>
      <c r="M103" s="10" t="s">
        <v>12</v>
      </c>
      <c r="N103" s="10" t="s">
        <v>13</v>
      </c>
      <c r="P103" s="10" t="s">
        <v>6</v>
      </c>
      <c r="Q103" s="10" t="s">
        <v>7</v>
      </c>
      <c r="R103" s="10" t="s">
        <v>8</v>
      </c>
      <c r="S103" s="10" t="s">
        <v>9</v>
      </c>
      <c r="T103" s="12" t="s">
        <v>10</v>
      </c>
      <c r="U103" s="10" t="s">
        <v>11</v>
      </c>
      <c r="V103" s="10" t="s">
        <v>3</v>
      </c>
      <c r="W103" s="10" t="s">
        <v>4</v>
      </c>
      <c r="X103" s="10" t="s">
        <v>5</v>
      </c>
      <c r="Y103" s="10" t="s">
        <v>12</v>
      </c>
      <c r="Z103" s="10" t="s">
        <v>13</v>
      </c>
      <c r="AB103" s="10" t="s">
        <v>6</v>
      </c>
      <c r="AC103" s="10" t="s">
        <v>7</v>
      </c>
      <c r="AD103" s="10" t="s">
        <v>8</v>
      </c>
      <c r="AE103" s="10" t="s">
        <v>9</v>
      </c>
      <c r="AF103" s="12" t="s">
        <v>10</v>
      </c>
      <c r="AG103" s="10" t="s">
        <v>11</v>
      </c>
      <c r="AH103" s="10" t="s">
        <v>3</v>
      </c>
      <c r="AI103" s="10" t="s">
        <v>4</v>
      </c>
      <c r="AJ103" s="10" t="s">
        <v>5</v>
      </c>
      <c r="AK103" s="10" t="s">
        <v>12</v>
      </c>
      <c r="AL103" s="10" t="s">
        <v>13</v>
      </c>
      <c r="AN103" s="10" t="s">
        <v>6</v>
      </c>
      <c r="AO103" s="10" t="s">
        <v>7</v>
      </c>
      <c r="AP103" s="10" t="s">
        <v>8</v>
      </c>
      <c r="AQ103" s="10" t="s">
        <v>9</v>
      </c>
      <c r="AR103" s="12" t="s">
        <v>10</v>
      </c>
      <c r="AS103" s="10" t="s">
        <v>11</v>
      </c>
      <c r="AT103" s="10" t="s">
        <v>3</v>
      </c>
      <c r="AU103" s="10" t="s">
        <v>4</v>
      </c>
      <c r="AV103" s="10" t="s">
        <v>5</v>
      </c>
      <c r="AW103" s="10" t="s">
        <v>12</v>
      </c>
      <c r="AX103" s="10" t="s">
        <v>13</v>
      </c>
      <c r="BA103" s="10" t="s">
        <v>6</v>
      </c>
      <c r="BB103" s="10" t="s">
        <v>7</v>
      </c>
      <c r="BC103" s="10" t="s">
        <v>8</v>
      </c>
      <c r="BD103" s="10" t="s">
        <v>9</v>
      </c>
      <c r="BE103" s="12" t="s">
        <v>10</v>
      </c>
      <c r="BF103" s="10" t="s">
        <v>11</v>
      </c>
      <c r="BG103" s="10" t="s">
        <v>3</v>
      </c>
      <c r="BH103" s="10" t="s">
        <v>4</v>
      </c>
      <c r="BI103" s="10" t="s">
        <v>5</v>
      </c>
      <c r="BJ103" s="10" t="s">
        <v>12</v>
      </c>
      <c r="BK103" s="10" t="s">
        <v>13</v>
      </c>
    </row>
    <row r="104" spans="1:63" ht="13.9" hidden="1" customHeight="1" x14ac:dyDescent="0.25">
      <c r="B104" s="46"/>
      <c r="C104" s="1" t="s">
        <v>135</v>
      </c>
      <c r="D104" s="46"/>
      <c r="E104" s="46"/>
      <c r="F104" s="1">
        <f t="shared" ref="F104:F108" si="328">SUM(E104,D104)</f>
        <v>0</v>
      </c>
      <c r="G104" s="46"/>
      <c r="H104" s="46"/>
      <c r="I104" s="1">
        <f t="shared" ref="I104:I108" si="329">SUM(H104,G104)</f>
        <v>0</v>
      </c>
      <c r="J104" s="46"/>
      <c r="K104" s="46"/>
      <c r="L104" s="1">
        <f t="shared" ref="L104:L108" si="330">SUM(K104,J104)</f>
        <v>0</v>
      </c>
      <c r="M104" s="10">
        <f t="shared" ref="M104:M108" si="331">SUM(K104,J104,H104,G104,E104,D104)</f>
        <v>0</v>
      </c>
      <c r="N104" s="4">
        <f>SUM(M104,M105,M106,M107,M108)-MIN(M104,M105,M107,M108,M106)</f>
        <v>0</v>
      </c>
      <c r="P104" s="46"/>
      <c r="Q104" s="46"/>
      <c r="R104" s="1">
        <f t="shared" ref="R104:R108" si="332">SUM(Q104,P104)</f>
        <v>0</v>
      </c>
      <c r="S104" s="46"/>
      <c r="T104" s="46"/>
      <c r="U104" s="1">
        <f t="shared" ref="U104:U108" si="333">SUM(T104,S104)</f>
        <v>0</v>
      </c>
      <c r="V104" s="46"/>
      <c r="W104" s="46"/>
      <c r="X104" s="1">
        <f t="shared" ref="X104:X108" si="334">SUM(W104,V104)</f>
        <v>0</v>
      </c>
      <c r="Y104" s="10">
        <f t="shared" ref="Y104:Y108" si="335">SUM(W104,V104,T104,S104,Q104,P104)</f>
        <v>0</v>
      </c>
      <c r="Z104" s="4">
        <f>SUM(Y104,Y105,Y106,Y107,Y108)-MIN(Y104,Y105,Y107,Y108,Y106)</f>
        <v>0</v>
      </c>
      <c r="AB104" s="46"/>
      <c r="AC104" s="46"/>
      <c r="AD104" s="1">
        <f t="shared" ref="AD104:AD108" si="336">SUM(AC104,AB104)</f>
        <v>0</v>
      </c>
      <c r="AE104" s="46"/>
      <c r="AF104" s="46"/>
      <c r="AG104" s="1">
        <f t="shared" ref="AG104:AG108" si="337">SUM(AF104,AE104)</f>
        <v>0</v>
      </c>
      <c r="AH104" s="46"/>
      <c r="AI104" s="46"/>
      <c r="AJ104" s="1">
        <f t="shared" ref="AJ104:AJ108" si="338">SUM(AI104,AH104)</f>
        <v>0</v>
      </c>
      <c r="AK104" s="10">
        <f t="shared" ref="AK104:AK108" si="339">SUM(AI104,AH104,AF104,AE104,AC104,AB104)</f>
        <v>0</v>
      </c>
      <c r="AL104" s="4">
        <f>SUM(AK104,AK105,AK106,AK107,AK108)-MIN(AK104,AK105,AK107,AK108,AK106)</f>
        <v>0</v>
      </c>
      <c r="AN104" s="46"/>
      <c r="AO104" s="46"/>
      <c r="AP104" s="1">
        <f t="shared" ref="AP104:AP108" si="340">SUM(AO104,AN104)</f>
        <v>0</v>
      </c>
      <c r="AQ104" s="46"/>
      <c r="AR104" s="46"/>
      <c r="AS104" s="1">
        <f t="shared" ref="AS104:AS108" si="341">SUM(AR104,AQ104)</f>
        <v>0</v>
      </c>
      <c r="AT104" s="46"/>
      <c r="AU104" s="46"/>
      <c r="AV104" s="1">
        <f t="shared" ref="AV104:AV108" si="342">SUM(AU104,AT104)</f>
        <v>0</v>
      </c>
      <c r="AW104" s="10">
        <f t="shared" ref="AW104:AW108" si="343">SUM(AU104,AT104,AR104,AQ104,AO104,AN104)</f>
        <v>0</v>
      </c>
      <c r="AX104" s="4">
        <f>SUM(AW104,AW105,AW106,AW107,AW108)-MIN(AW104,AW105,AW107,AW108,AW106)</f>
        <v>0</v>
      </c>
      <c r="BA104" s="46"/>
      <c r="BB104" s="46"/>
      <c r="BC104" s="1">
        <f t="shared" ref="BC104:BC108" si="344">SUM(BB104,BA104)</f>
        <v>0</v>
      </c>
      <c r="BD104" s="46"/>
      <c r="BE104" s="46"/>
      <c r="BF104" s="1">
        <f t="shared" ref="BF104:BF108" si="345">SUM(BE104,BD104)</f>
        <v>0</v>
      </c>
      <c r="BG104" s="46"/>
      <c r="BH104" s="46"/>
      <c r="BI104" s="1">
        <f t="shared" ref="BI104:BI108" si="346">SUM(BH104,BG104)</f>
        <v>0</v>
      </c>
      <c r="BJ104" s="10">
        <f t="shared" ref="BJ104:BJ108" si="347">SUM(BH104,BG104,BE104,BD104,BB104,BA104)</f>
        <v>0</v>
      </c>
      <c r="BK104" s="4">
        <f>SUM(BJ104,BJ105,BJ106,BJ107,BJ108)-MIN(BJ104,BJ105,BJ107,BJ108,BJ106)</f>
        <v>0</v>
      </c>
    </row>
    <row r="105" spans="1:63" ht="13.9" hidden="1" customHeight="1" x14ac:dyDescent="0.25">
      <c r="B105" s="46"/>
      <c r="C105" s="1" t="s">
        <v>135</v>
      </c>
      <c r="D105" s="46"/>
      <c r="E105" s="46"/>
      <c r="F105" s="1">
        <f t="shared" si="328"/>
        <v>0</v>
      </c>
      <c r="G105" s="46"/>
      <c r="H105" s="46"/>
      <c r="I105" s="1">
        <f t="shared" si="329"/>
        <v>0</v>
      </c>
      <c r="J105" s="46"/>
      <c r="K105" s="46"/>
      <c r="L105" s="1">
        <f t="shared" si="330"/>
        <v>0</v>
      </c>
      <c r="M105" s="10">
        <f t="shared" si="331"/>
        <v>0</v>
      </c>
      <c r="P105" s="46"/>
      <c r="Q105" s="46"/>
      <c r="R105" s="1">
        <f t="shared" si="332"/>
        <v>0</v>
      </c>
      <c r="S105" s="46"/>
      <c r="T105" s="46"/>
      <c r="U105" s="1">
        <f t="shared" si="333"/>
        <v>0</v>
      </c>
      <c r="V105" s="46"/>
      <c r="W105" s="46"/>
      <c r="X105" s="1">
        <f t="shared" si="334"/>
        <v>0</v>
      </c>
      <c r="Y105" s="10">
        <f t="shared" si="335"/>
        <v>0</v>
      </c>
      <c r="AB105" s="46"/>
      <c r="AC105" s="46"/>
      <c r="AD105" s="1">
        <f t="shared" si="336"/>
        <v>0</v>
      </c>
      <c r="AE105" s="46"/>
      <c r="AF105" s="46"/>
      <c r="AG105" s="1">
        <f t="shared" si="337"/>
        <v>0</v>
      </c>
      <c r="AH105" s="46"/>
      <c r="AI105" s="46"/>
      <c r="AJ105" s="1">
        <f t="shared" si="338"/>
        <v>0</v>
      </c>
      <c r="AK105" s="10">
        <f t="shared" si="339"/>
        <v>0</v>
      </c>
      <c r="AN105" s="46"/>
      <c r="AO105" s="46"/>
      <c r="AP105" s="1">
        <f t="shared" si="340"/>
        <v>0</v>
      </c>
      <c r="AQ105" s="46"/>
      <c r="AR105" s="46"/>
      <c r="AS105" s="1">
        <f t="shared" si="341"/>
        <v>0</v>
      </c>
      <c r="AT105" s="46"/>
      <c r="AU105" s="46"/>
      <c r="AV105" s="1">
        <f t="shared" si="342"/>
        <v>0</v>
      </c>
      <c r="AW105" s="10">
        <f t="shared" si="343"/>
        <v>0</v>
      </c>
      <c r="BA105" s="46"/>
      <c r="BB105" s="46"/>
      <c r="BC105" s="1">
        <f t="shared" si="344"/>
        <v>0</v>
      </c>
      <c r="BD105" s="46"/>
      <c r="BE105" s="46"/>
      <c r="BF105" s="1">
        <f t="shared" si="345"/>
        <v>0</v>
      </c>
      <c r="BG105" s="46"/>
      <c r="BH105" s="46"/>
      <c r="BI105" s="1">
        <f t="shared" si="346"/>
        <v>0</v>
      </c>
      <c r="BJ105" s="10">
        <f t="shared" si="347"/>
        <v>0</v>
      </c>
    </row>
    <row r="106" spans="1:63" ht="13.9" hidden="1" customHeight="1" x14ac:dyDescent="0.25">
      <c r="B106" s="46"/>
      <c r="C106" s="1" t="s">
        <v>135</v>
      </c>
      <c r="D106" s="46"/>
      <c r="E106" s="46"/>
      <c r="F106" s="1">
        <f t="shared" si="328"/>
        <v>0</v>
      </c>
      <c r="G106" s="46"/>
      <c r="H106" s="46"/>
      <c r="I106" s="1">
        <f t="shared" si="329"/>
        <v>0</v>
      </c>
      <c r="J106" s="46"/>
      <c r="K106" s="46"/>
      <c r="L106" s="1">
        <f t="shared" si="330"/>
        <v>0</v>
      </c>
      <c r="M106" s="13">
        <f t="shared" si="331"/>
        <v>0</v>
      </c>
      <c r="P106" s="46"/>
      <c r="Q106" s="46"/>
      <c r="R106" s="1">
        <f t="shared" si="332"/>
        <v>0</v>
      </c>
      <c r="S106" s="46"/>
      <c r="T106" s="46"/>
      <c r="U106" s="1">
        <f t="shared" si="333"/>
        <v>0</v>
      </c>
      <c r="V106" s="46"/>
      <c r="W106" s="46"/>
      <c r="X106" s="1">
        <f t="shared" si="334"/>
        <v>0</v>
      </c>
      <c r="Y106" s="13">
        <f t="shared" si="335"/>
        <v>0</v>
      </c>
      <c r="AB106" s="46"/>
      <c r="AC106" s="46"/>
      <c r="AD106" s="1">
        <f t="shared" si="336"/>
        <v>0</v>
      </c>
      <c r="AE106" s="46"/>
      <c r="AF106" s="46"/>
      <c r="AG106" s="1">
        <f t="shared" si="337"/>
        <v>0</v>
      </c>
      <c r="AH106" s="46"/>
      <c r="AI106" s="46"/>
      <c r="AJ106" s="1">
        <f t="shared" si="338"/>
        <v>0</v>
      </c>
      <c r="AK106" s="13">
        <f t="shared" si="339"/>
        <v>0</v>
      </c>
      <c r="AN106" s="46"/>
      <c r="AO106" s="46"/>
      <c r="AP106" s="1">
        <f t="shared" si="340"/>
        <v>0</v>
      </c>
      <c r="AQ106" s="46"/>
      <c r="AR106" s="46"/>
      <c r="AS106" s="1">
        <f t="shared" si="341"/>
        <v>0</v>
      </c>
      <c r="AT106" s="46"/>
      <c r="AU106" s="46"/>
      <c r="AV106" s="1">
        <f t="shared" si="342"/>
        <v>0</v>
      </c>
      <c r="AW106" s="13">
        <f t="shared" si="343"/>
        <v>0</v>
      </c>
      <c r="BA106" s="46"/>
      <c r="BB106" s="46"/>
      <c r="BC106" s="1">
        <f t="shared" si="344"/>
        <v>0</v>
      </c>
      <c r="BD106" s="46"/>
      <c r="BE106" s="46"/>
      <c r="BF106" s="1">
        <f t="shared" si="345"/>
        <v>0</v>
      </c>
      <c r="BG106" s="46"/>
      <c r="BH106" s="46"/>
      <c r="BI106" s="1">
        <f t="shared" si="346"/>
        <v>0</v>
      </c>
      <c r="BJ106" s="13">
        <f t="shared" si="347"/>
        <v>0</v>
      </c>
    </row>
    <row r="107" spans="1:63" ht="13.9" hidden="1" customHeight="1" x14ac:dyDescent="0.25">
      <c r="B107" s="46"/>
      <c r="C107" s="1" t="s">
        <v>135</v>
      </c>
      <c r="D107" s="46"/>
      <c r="E107" s="46"/>
      <c r="F107" s="1">
        <f t="shared" si="328"/>
        <v>0</v>
      </c>
      <c r="G107" s="46"/>
      <c r="H107" s="46"/>
      <c r="I107" s="1">
        <f t="shared" si="329"/>
        <v>0</v>
      </c>
      <c r="J107" s="46"/>
      <c r="K107" s="46"/>
      <c r="L107" s="1">
        <f t="shared" si="330"/>
        <v>0</v>
      </c>
      <c r="M107" s="10">
        <f t="shared" si="331"/>
        <v>0</v>
      </c>
      <c r="P107" s="46"/>
      <c r="Q107" s="46"/>
      <c r="R107" s="1">
        <f t="shared" si="332"/>
        <v>0</v>
      </c>
      <c r="S107" s="46"/>
      <c r="T107" s="46"/>
      <c r="U107" s="1">
        <f t="shared" si="333"/>
        <v>0</v>
      </c>
      <c r="V107" s="46"/>
      <c r="W107" s="46"/>
      <c r="X107" s="1">
        <f t="shared" si="334"/>
        <v>0</v>
      </c>
      <c r="Y107" s="10">
        <f t="shared" si="335"/>
        <v>0</v>
      </c>
      <c r="AB107" s="46"/>
      <c r="AC107" s="46"/>
      <c r="AD107" s="1">
        <f t="shared" si="336"/>
        <v>0</v>
      </c>
      <c r="AE107" s="46"/>
      <c r="AF107" s="46"/>
      <c r="AG107" s="1">
        <f t="shared" si="337"/>
        <v>0</v>
      </c>
      <c r="AH107" s="46"/>
      <c r="AI107" s="46"/>
      <c r="AJ107" s="1">
        <f t="shared" si="338"/>
        <v>0</v>
      </c>
      <c r="AK107" s="10">
        <f t="shared" si="339"/>
        <v>0</v>
      </c>
      <c r="AN107" s="46"/>
      <c r="AO107" s="46"/>
      <c r="AP107" s="1">
        <f t="shared" si="340"/>
        <v>0</v>
      </c>
      <c r="AQ107" s="46"/>
      <c r="AR107" s="46"/>
      <c r="AS107" s="1">
        <f t="shared" si="341"/>
        <v>0</v>
      </c>
      <c r="AT107" s="46"/>
      <c r="AU107" s="46"/>
      <c r="AV107" s="1">
        <f t="shared" si="342"/>
        <v>0</v>
      </c>
      <c r="AW107" s="10">
        <f t="shared" si="343"/>
        <v>0</v>
      </c>
      <c r="BA107" s="46"/>
      <c r="BB107" s="46"/>
      <c r="BC107" s="1">
        <f t="shared" si="344"/>
        <v>0</v>
      </c>
      <c r="BD107" s="46"/>
      <c r="BE107" s="46"/>
      <c r="BF107" s="1">
        <f t="shared" si="345"/>
        <v>0</v>
      </c>
      <c r="BG107" s="46"/>
      <c r="BH107" s="46"/>
      <c r="BI107" s="1">
        <f t="shared" si="346"/>
        <v>0</v>
      </c>
      <c r="BJ107" s="10">
        <f t="shared" si="347"/>
        <v>0</v>
      </c>
    </row>
    <row r="108" spans="1:63" ht="13.9" hidden="1" customHeight="1" x14ac:dyDescent="0.25">
      <c r="B108" s="46"/>
      <c r="C108" s="1" t="s">
        <v>135</v>
      </c>
      <c r="D108" s="46"/>
      <c r="E108" s="46"/>
      <c r="F108" s="1">
        <f t="shared" si="328"/>
        <v>0</v>
      </c>
      <c r="G108" s="46"/>
      <c r="H108" s="46"/>
      <c r="I108" s="1">
        <f t="shared" si="329"/>
        <v>0</v>
      </c>
      <c r="J108" s="46"/>
      <c r="K108" s="46"/>
      <c r="L108" s="1">
        <f t="shared" si="330"/>
        <v>0</v>
      </c>
      <c r="M108" s="10">
        <f t="shared" si="331"/>
        <v>0</v>
      </c>
      <c r="P108" s="46"/>
      <c r="Q108" s="46"/>
      <c r="R108" s="1">
        <f t="shared" si="332"/>
        <v>0</v>
      </c>
      <c r="S108" s="46"/>
      <c r="T108" s="46"/>
      <c r="U108" s="1">
        <f t="shared" si="333"/>
        <v>0</v>
      </c>
      <c r="V108" s="46"/>
      <c r="W108" s="46"/>
      <c r="X108" s="1">
        <f t="shared" si="334"/>
        <v>0</v>
      </c>
      <c r="Y108" s="10">
        <f t="shared" si="335"/>
        <v>0</v>
      </c>
      <c r="AB108" s="46"/>
      <c r="AC108" s="46"/>
      <c r="AD108" s="1">
        <f t="shared" si="336"/>
        <v>0</v>
      </c>
      <c r="AE108" s="46"/>
      <c r="AF108" s="46"/>
      <c r="AG108" s="1">
        <f t="shared" si="337"/>
        <v>0</v>
      </c>
      <c r="AH108" s="46"/>
      <c r="AI108" s="46"/>
      <c r="AJ108" s="1">
        <f t="shared" si="338"/>
        <v>0</v>
      </c>
      <c r="AK108" s="10">
        <f t="shared" si="339"/>
        <v>0</v>
      </c>
      <c r="AN108" s="46"/>
      <c r="AO108" s="46"/>
      <c r="AP108" s="1">
        <f t="shared" si="340"/>
        <v>0</v>
      </c>
      <c r="AQ108" s="46"/>
      <c r="AR108" s="46"/>
      <c r="AS108" s="1">
        <f t="shared" si="341"/>
        <v>0</v>
      </c>
      <c r="AT108" s="46"/>
      <c r="AU108" s="46"/>
      <c r="AV108" s="1">
        <f t="shared" si="342"/>
        <v>0</v>
      </c>
      <c r="AW108" s="10">
        <f t="shared" si="343"/>
        <v>0</v>
      </c>
      <c r="BA108" s="46"/>
      <c r="BB108" s="46"/>
      <c r="BC108" s="1">
        <f t="shared" si="344"/>
        <v>0</v>
      </c>
      <c r="BD108" s="46"/>
      <c r="BE108" s="46"/>
      <c r="BF108" s="1">
        <f t="shared" si="345"/>
        <v>0</v>
      </c>
      <c r="BG108" s="46"/>
      <c r="BH108" s="46"/>
      <c r="BI108" s="1">
        <f t="shared" si="346"/>
        <v>0</v>
      </c>
      <c r="BJ108" s="10">
        <f t="shared" si="347"/>
        <v>0</v>
      </c>
    </row>
    <row r="109" spans="1:63" ht="13.9" hidden="1" customHeight="1" x14ac:dyDescent="0.25"/>
    <row r="110" spans="1:63" ht="13.9" hidden="1" customHeight="1" x14ac:dyDescent="0.25">
      <c r="A110" s="4" t="s">
        <v>100</v>
      </c>
      <c r="B110" s="76" t="s">
        <v>1</v>
      </c>
      <c r="C110" s="10" t="s">
        <v>2</v>
      </c>
      <c r="D110" s="10" t="s">
        <v>6</v>
      </c>
      <c r="E110" s="10" t="s">
        <v>7</v>
      </c>
      <c r="F110" s="10" t="s">
        <v>8</v>
      </c>
      <c r="G110" s="10" t="s">
        <v>9</v>
      </c>
      <c r="H110" s="12" t="s">
        <v>10</v>
      </c>
      <c r="I110" s="10" t="s">
        <v>11</v>
      </c>
      <c r="J110" s="10" t="s">
        <v>3</v>
      </c>
      <c r="K110" s="10" t="s">
        <v>4</v>
      </c>
      <c r="L110" s="10" t="s">
        <v>5</v>
      </c>
      <c r="M110" s="10" t="s">
        <v>12</v>
      </c>
      <c r="N110" s="10" t="s">
        <v>13</v>
      </c>
      <c r="P110" s="10" t="s">
        <v>6</v>
      </c>
      <c r="Q110" s="10" t="s">
        <v>7</v>
      </c>
      <c r="R110" s="10" t="s">
        <v>8</v>
      </c>
      <c r="S110" s="10" t="s">
        <v>9</v>
      </c>
      <c r="T110" s="12" t="s">
        <v>10</v>
      </c>
      <c r="U110" s="10" t="s">
        <v>11</v>
      </c>
      <c r="V110" s="10" t="s">
        <v>3</v>
      </c>
      <c r="W110" s="10" t="s">
        <v>4</v>
      </c>
      <c r="X110" s="10" t="s">
        <v>5</v>
      </c>
      <c r="Y110" s="10" t="s">
        <v>12</v>
      </c>
      <c r="Z110" s="10" t="s">
        <v>13</v>
      </c>
      <c r="AB110" s="10" t="s">
        <v>6</v>
      </c>
      <c r="AC110" s="10" t="s">
        <v>7</v>
      </c>
      <c r="AD110" s="10" t="s">
        <v>8</v>
      </c>
      <c r="AE110" s="10" t="s">
        <v>9</v>
      </c>
      <c r="AF110" s="12" t="s">
        <v>10</v>
      </c>
      <c r="AG110" s="10" t="s">
        <v>11</v>
      </c>
      <c r="AH110" s="10" t="s">
        <v>3</v>
      </c>
      <c r="AI110" s="10" t="s">
        <v>4</v>
      </c>
      <c r="AJ110" s="10" t="s">
        <v>5</v>
      </c>
      <c r="AK110" s="10" t="s">
        <v>12</v>
      </c>
      <c r="AL110" s="10" t="s">
        <v>13</v>
      </c>
      <c r="AN110" s="10" t="s">
        <v>6</v>
      </c>
      <c r="AO110" s="10" t="s">
        <v>7</v>
      </c>
      <c r="AP110" s="10" t="s">
        <v>8</v>
      </c>
      <c r="AQ110" s="10" t="s">
        <v>9</v>
      </c>
      <c r="AR110" s="12" t="s">
        <v>10</v>
      </c>
      <c r="AS110" s="10" t="s">
        <v>11</v>
      </c>
      <c r="AT110" s="10" t="s">
        <v>3</v>
      </c>
      <c r="AU110" s="10" t="s">
        <v>4</v>
      </c>
      <c r="AV110" s="10" t="s">
        <v>5</v>
      </c>
      <c r="AW110" s="10" t="s">
        <v>12</v>
      </c>
      <c r="AX110" s="10" t="s">
        <v>13</v>
      </c>
      <c r="BA110" s="10" t="s">
        <v>6</v>
      </c>
      <c r="BB110" s="10" t="s">
        <v>7</v>
      </c>
      <c r="BC110" s="10" t="s">
        <v>8</v>
      </c>
      <c r="BD110" s="10" t="s">
        <v>9</v>
      </c>
      <c r="BE110" s="12" t="s">
        <v>10</v>
      </c>
      <c r="BF110" s="10" t="s">
        <v>11</v>
      </c>
      <c r="BG110" s="10" t="s">
        <v>3</v>
      </c>
      <c r="BH110" s="10" t="s">
        <v>4</v>
      </c>
      <c r="BI110" s="10" t="s">
        <v>5</v>
      </c>
      <c r="BJ110" s="10" t="s">
        <v>12</v>
      </c>
      <c r="BK110" s="10" t="s">
        <v>13</v>
      </c>
    </row>
    <row r="111" spans="1:63" ht="13.9" hidden="1" customHeight="1" x14ac:dyDescent="0.25">
      <c r="B111" s="46"/>
      <c r="C111" s="1" t="s">
        <v>100</v>
      </c>
      <c r="D111" s="46"/>
      <c r="E111" s="46"/>
      <c r="F111" s="1">
        <f t="shared" ref="F111:F115" si="348">SUM(E111,D111)</f>
        <v>0</v>
      </c>
      <c r="G111" s="46"/>
      <c r="H111" s="46"/>
      <c r="I111" s="1">
        <f t="shared" ref="I111:I115" si="349">SUM(H111,G111)</f>
        <v>0</v>
      </c>
      <c r="J111" s="46"/>
      <c r="K111" s="46"/>
      <c r="L111" s="1">
        <f t="shared" ref="L111:L115" si="350">SUM(K111,J111)</f>
        <v>0</v>
      </c>
      <c r="M111" s="10">
        <f t="shared" ref="M111:M115" si="351">SUM(K111,J111,H111,G111,E111,D111)</f>
        <v>0</v>
      </c>
      <c r="N111" s="4">
        <f>SUM(M111,M112,M114,M115,M113)-MIN(M111,M112,M114,M115,M113)</f>
        <v>0</v>
      </c>
      <c r="P111" s="46"/>
      <c r="Q111" s="46"/>
      <c r="R111" s="1">
        <f t="shared" ref="R111:R115" si="352">SUM(Q111,P111)</f>
        <v>0</v>
      </c>
      <c r="S111" s="46"/>
      <c r="T111" s="46"/>
      <c r="U111" s="1">
        <f t="shared" ref="U111:U115" si="353">SUM(T111,S111)</f>
        <v>0</v>
      </c>
      <c r="V111" s="46"/>
      <c r="W111" s="46"/>
      <c r="X111" s="1">
        <f t="shared" ref="X111:X115" si="354">SUM(W111,V111)</f>
        <v>0</v>
      </c>
      <c r="Y111" s="10">
        <f t="shared" ref="Y111:Y115" si="355">SUM(W111,V111,T111,S111,Q111,P111)</f>
        <v>0</v>
      </c>
      <c r="Z111" s="4">
        <f>SUM(Y111,Y112,Y114,Y115,Y113)-MIN(Y111,Y112,Y114,Y115,Y113)</f>
        <v>0</v>
      </c>
      <c r="AB111" s="46"/>
      <c r="AC111" s="46"/>
      <c r="AD111" s="1">
        <f t="shared" ref="AD111:AD115" si="356">SUM(AC111,AB111)</f>
        <v>0</v>
      </c>
      <c r="AE111" s="46"/>
      <c r="AF111" s="46"/>
      <c r="AG111" s="1">
        <f t="shared" ref="AG111:AG115" si="357">SUM(AF111,AE111)</f>
        <v>0</v>
      </c>
      <c r="AH111" s="46"/>
      <c r="AI111" s="46"/>
      <c r="AJ111" s="1">
        <f t="shared" ref="AJ111:AJ115" si="358">SUM(AI111,AH111)</f>
        <v>0</v>
      </c>
      <c r="AK111" s="10">
        <f t="shared" ref="AK111:AK115" si="359">SUM(AI111,AH111,AF111,AE111,AC111,AB111)</f>
        <v>0</v>
      </c>
      <c r="AL111" s="4">
        <f>SUM(AK111,AK112,AK114,AK115,AK113)-MIN(AK111,AK112,AK114,AK115,AK113)</f>
        <v>0</v>
      </c>
      <c r="AN111" s="46"/>
      <c r="AO111" s="46"/>
      <c r="AP111" s="1">
        <f t="shared" ref="AP111:AP115" si="360">SUM(AO111,AN111)</f>
        <v>0</v>
      </c>
      <c r="AQ111" s="46"/>
      <c r="AR111" s="46"/>
      <c r="AS111" s="1">
        <f t="shared" ref="AS111:AS115" si="361">SUM(AR111,AQ111)</f>
        <v>0</v>
      </c>
      <c r="AT111" s="46"/>
      <c r="AU111" s="46"/>
      <c r="AV111" s="1">
        <f t="shared" ref="AV111:AV115" si="362">SUM(AU111,AT111)</f>
        <v>0</v>
      </c>
      <c r="AW111" s="10">
        <f t="shared" ref="AW111:AW115" si="363">SUM(AU111,AT111,AR111,AQ111,AO111,AN111)</f>
        <v>0</v>
      </c>
      <c r="AX111" s="4">
        <f>SUM(AW111,AW112,AW114,AW115,AW113)-MIN(AW111,AW112,AW114,AW115,AW113)</f>
        <v>0</v>
      </c>
      <c r="BA111" s="46"/>
      <c r="BB111" s="46"/>
      <c r="BC111" s="1">
        <f t="shared" ref="BC111:BC115" si="364">SUM(BB111,BA111)</f>
        <v>0</v>
      </c>
      <c r="BD111" s="46"/>
      <c r="BE111" s="46"/>
      <c r="BF111" s="1">
        <f t="shared" ref="BF111:BF115" si="365">SUM(BE111,BD111)</f>
        <v>0</v>
      </c>
      <c r="BG111" s="46"/>
      <c r="BH111" s="46"/>
      <c r="BI111" s="1">
        <f t="shared" ref="BI111:BI115" si="366">SUM(BH111,BG111)</f>
        <v>0</v>
      </c>
      <c r="BJ111" s="10">
        <f t="shared" ref="BJ111:BJ115" si="367">SUM(BH111,BG111,BE111,BD111,BB111,BA111)</f>
        <v>0</v>
      </c>
      <c r="BK111" s="4">
        <f>SUM(BJ111,BJ112,BJ114,BJ115,BJ113)-MIN(BJ111,BJ112,BJ114,BJ115,BJ113)</f>
        <v>0</v>
      </c>
    </row>
    <row r="112" spans="1:63" ht="13.9" hidden="1" customHeight="1" x14ac:dyDescent="0.25">
      <c r="B112" s="46"/>
      <c r="C112" s="1" t="s">
        <v>100</v>
      </c>
      <c r="D112" s="46"/>
      <c r="E112" s="46"/>
      <c r="F112" s="1">
        <f t="shared" si="348"/>
        <v>0</v>
      </c>
      <c r="G112" s="46"/>
      <c r="H112" s="46"/>
      <c r="I112" s="1">
        <f t="shared" si="349"/>
        <v>0</v>
      </c>
      <c r="J112" s="46"/>
      <c r="K112" s="46"/>
      <c r="L112" s="1">
        <f t="shared" si="350"/>
        <v>0</v>
      </c>
      <c r="M112" s="10">
        <f t="shared" si="351"/>
        <v>0</v>
      </c>
      <c r="P112" s="46"/>
      <c r="Q112" s="46"/>
      <c r="R112" s="1">
        <f t="shared" si="352"/>
        <v>0</v>
      </c>
      <c r="S112" s="46"/>
      <c r="T112" s="46"/>
      <c r="U112" s="1">
        <f t="shared" si="353"/>
        <v>0</v>
      </c>
      <c r="V112" s="46"/>
      <c r="W112" s="46"/>
      <c r="X112" s="1">
        <f t="shared" si="354"/>
        <v>0</v>
      </c>
      <c r="Y112" s="10">
        <f t="shared" si="355"/>
        <v>0</v>
      </c>
      <c r="AB112" s="46"/>
      <c r="AC112" s="46"/>
      <c r="AD112" s="1">
        <f t="shared" si="356"/>
        <v>0</v>
      </c>
      <c r="AE112" s="46"/>
      <c r="AF112" s="46"/>
      <c r="AG112" s="1">
        <f t="shared" si="357"/>
        <v>0</v>
      </c>
      <c r="AH112" s="46"/>
      <c r="AI112" s="46"/>
      <c r="AJ112" s="1">
        <f t="shared" si="358"/>
        <v>0</v>
      </c>
      <c r="AK112" s="10">
        <f t="shared" si="359"/>
        <v>0</v>
      </c>
      <c r="AN112" s="46"/>
      <c r="AO112" s="46"/>
      <c r="AP112" s="1">
        <f t="shared" si="360"/>
        <v>0</v>
      </c>
      <c r="AQ112" s="46"/>
      <c r="AR112" s="46"/>
      <c r="AS112" s="1">
        <f t="shared" si="361"/>
        <v>0</v>
      </c>
      <c r="AT112" s="46"/>
      <c r="AU112" s="46"/>
      <c r="AV112" s="1">
        <f t="shared" si="362"/>
        <v>0</v>
      </c>
      <c r="AW112" s="10">
        <f t="shared" si="363"/>
        <v>0</v>
      </c>
      <c r="BA112" s="46"/>
      <c r="BB112" s="46"/>
      <c r="BC112" s="1">
        <f t="shared" si="364"/>
        <v>0</v>
      </c>
      <c r="BD112" s="46"/>
      <c r="BE112" s="46"/>
      <c r="BF112" s="1">
        <f t="shared" si="365"/>
        <v>0</v>
      </c>
      <c r="BG112" s="46"/>
      <c r="BH112" s="46"/>
      <c r="BI112" s="1">
        <f t="shared" si="366"/>
        <v>0</v>
      </c>
      <c r="BJ112" s="10">
        <f t="shared" si="367"/>
        <v>0</v>
      </c>
    </row>
    <row r="113" spans="1:63" ht="13.9" hidden="1" customHeight="1" x14ac:dyDescent="0.25">
      <c r="B113" s="46"/>
      <c r="C113" s="1" t="s">
        <v>100</v>
      </c>
      <c r="D113" s="46"/>
      <c r="E113" s="46"/>
      <c r="F113" s="1">
        <f t="shared" si="348"/>
        <v>0</v>
      </c>
      <c r="G113" s="46"/>
      <c r="H113" s="46"/>
      <c r="I113" s="1">
        <f t="shared" si="349"/>
        <v>0</v>
      </c>
      <c r="J113" s="46"/>
      <c r="K113" s="46"/>
      <c r="L113" s="1">
        <f t="shared" si="350"/>
        <v>0</v>
      </c>
      <c r="M113" s="13">
        <f t="shared" si="351"/>
        <v>0</v>
      </c>
      <c r="P113" s="46"/>
      <c r="Q113" s="46"/>
      <c r="R113" s="1">
        <f t="shared" si="352"/>
        <v>0</v>
      </c>
      <c r="S113" s="46"/>
      <c r="T113" s="46"/>
      <c r="U113" s="1">
        <f t="shared" si="353"/>
        <v>0</v>
      </c>
      <c r="V113" s="46"/>
      <c r="W113" s="46"/>
      <c r="X113" s="1">
        <f t="shared" si="354"/>
        <v>0</v>
      </c>
      <c r="Y113" s="13">
        <f t="shared" si="355"/>
        <v>0</v>
      </c>
      <c r="AB113" s="46"/>
      <c r="AC113" s="46"/>
      <c r="AD113" s="1">
        <f t="shared" si="356"/>
        <v>0</v>
      </c>
      <c r="AE113" s="46"/>
      <c r="AF113" s="46"/>
      <c r="AG113" s="1">
        <f t="shared" si="357"/>
        <v>0</v>
      </c>
      <c r="AH113" s="46"/>
      <c r="AI113" s="46"/>
      <c r="AJ113" s="1">
        <f t="shared" si="358"/>
        <v>0</v>
      </c>
      <c r="AK113" s="13">
        <f t="shared" si="359"/>
        <v>0</v>
      </c>
      <c r="AN113" s="46"/>
      <c r="AO113" s="46"/>
      <c r="AP113" s="1">
        <f t="shared" si="360"/>
        <v>0</v>
      </c>
      <c r="AQ113" s="46"/>
      <c r="AR113" s="46"/>
      <c r="AS113" s="1">
        <f t="shared" si="361"/>
        <v>0</v>
      </c>
      <c r="AT113" s="46"/>
      <c r="AU113" s="46"/>
      <c r="AV113" s="1">
        <f t="shared" si="362"/>
        <v>0</v>
      </c>
      <c r="AW113" s="13">
        <f t="shared" si="363"/>
        <v>0</v>
      </c>
      <c r="BA113" s="46"/>
      <c r="BB113" s="46"/>
      <c r="BC113" s="1">
        <f t="shared" si="364"/>
        <v>0</v>
      </c>
      <c r="BD113" s="46"/>
      <c r="BE113" s="46"/>
      <c r="BF113" s="1">
        <f t="shared" si="365"/>
        <v>0</v>
      </c>
      <c r="BG113" s="46"/>
      <c r="BH113" s="46"/>
      <c r="BI113" s="1">
        <f t="shared" si="366"/>
        <v>0</v>
      </c>
      <c r="BJ113" s="13">
        <f t="shared" si="367"/>
        <v>0</v>
      </c>
    </row>
    <row r="114" spans="1:63" ht="13.9" hidden="1" customHeight="1" x14ac:dyDescent="0.25">
      <c r="B114" s="46"/>
      <c r="C114" s="1" t="s">
        <v>100</v>
      </c>
      <c r="D114" s="46"/>
      <c r="E114" s="46"/>
      <c r="F114" s="1">
        <f t="shared" si="348"/>
        <v>0</v>
      </c>
      <c r="G114" s="46"/>
      <c r="H114" s="46"/>
      <c r="I114" s="1">
        <f t="shared" si="349"/>
        <v>0</v>
      </c>
      <c r="J114" s="46"/>
      <c r="K114" s="46"/>
      <c r="L114" s="1">
        <f t="shared" si="350"/>
        <v>0</v>
      </c>
      <c r="M114" s="10">
        <f t="shared" si="351"/>
        <v>0</v>
      </c>
      <c r="P114" s="46"/>
      <c r="Q114" s="46"/>
      <c r="R114" s="1">
        <f t="shared" si="352"/>
        <v>0</v>
      </c>
      <c r="S114" s="46"/>
      <c r="T114" s="46"/>
      <c r="U114" s="1">
        <f t="shared" si="353"/>
        <v>0</v>
      </c>
      <c r="V114" s="46"/>
      <c r="W114" s="46"/>
      <c r="X114" s="1">
        <f t="shared" si="354"/>
        <v>0</v>
      </c>
      <c r="Y114" s="10">
        <f t="shared" si="355"/>
        <v>0</v>
      </c>
      <c r="AB114" s="46"/>
      <c r="AC114" s="46"/>
      <c r="AD114" s="1">
        <f t="shared" si="356"/>
        <v>0</v>
      </c>
      <c r="AE114" s="46"/>
      <c r="AF114" s="46"/>
      <c r="AG114" s="1">
        <f t="shared" si="357"/>
        <v>0</v>
      </c>
      <c r="AH114" s="46"/>
      <c r="AI114" s="46"/>
      <c r="AJ114" s="1">
        <f t="shared" si="358"/>
        <v>0</v>
      </c>
      <c r="AK114" s="10">
        <f t="shared" si="359"/>
        <v>0</v>
      </c>
      <c r="AN114" s="46"/>
      <c r="AO114" s="46"/>
      <c r="AP114" s="1">
        <f t="shared" si="360"/>
        <v>0</v>
      </c>
      <c r="AQ114" s="46"/>
      <c r="AR114" s="46"/>
      <c r="AS114" s="1">
        <f t="shared" si="361"/>
        <v>0</v>
      </c>
      <c r="AT114" s="46"/>
      <c r="AU114" s="46"/>
      <c r="AV114" s="1">
        <f t="shared" si="362"/>
        <v>0</v>
      </c>
      <c r="AW114" s="10">
        <f t="shared" si="363"/>
        <v>0</v>
      </c>
      <c r="BA114" s="46"/>
      <c r="BB114" s="46"/>
      <c r="BC114" s="1">
        <f t="shared" si="364"/>
        <v>0</v>
      </c>
      <c r="BD114" s="46"/>
      <c r="BE114" s="46"/>
      <c r="BF114" s="1">
        <f t="shared" si="365"/>
        <v>0</v>
      </c>
      <c r="BG114" s="46"/>
      <c r="BH114" s="46"/>
      <c r="BI114" s="1">
        <f t="shared" si="366"/>
        <v>0</v>
      </c>
      <c r="BJ114" s="10">
        <f t="shared" si="367"/>
        <v>0</v>
      </c>
    </row>
    <row r="115" spans="1:63" ht="13.9" hidden="1" customHeight="1" x14ac:dyDescent="0.25">
      <c r="B115" s="46"/>
      <c r="C115" s="1" t="s">
        <v>100</v>
      </c>
      <c r="D115" s="46"/>
      <c r="E115" s="46"/>
      <c r="F115" s="1">
        <f t="shared" si="348"/>
        <v>0</v>
      </c>
      <c r="G115" s="46"/>
      <c r="H115" s="46"/>
      <c r="I115" s="1">
        <f t="shared" si="349"/>
        <v>0</v>
      </c>
      <c r="J115" s="46"/>
      <c r="K115" s="46"/>
      <c r="L115" s="1">
        <f t="shared" si="350"/>
        <v>0</v>
      </c>
      <c r="M115" s="10">
        <f t="shared" si="351"/>
        <v>0</v>
      </c>
      <c r="P115" s="46"/>
      <c r="Q115" s="46"/>
      <c r="R115" s="1">
        <f t="shared" si="352"/>
        <v>0</v>
      </c>
      <c r="S115" s="46"/>
      <c r="T115" s="46"/>
      <c r="U115" s="1">
        <f t="shared" si="353"/>
        <v>0</v>
      </c>
      <c r="V115" s="46"/>
      <c r="W115" s="46"/>
      <c r="X115" s="1">
        <f t="shared" si="354"/>
        <v>0</v>
      </c>
      <c r="Y115" s="10">
        <f t="shared" si="355"/>
        <v>0</v>
      </c>
      <c r="AB115" s="46"/>
      <c r="AC115" s="46"/>
      <c r="AD115" s="1">
        <f t="shared" si="356"/>
        <v>0</v>
      </c>
      <c r="AE115" s="46"/>
      <c r="AF115" s="46"/>
      <c r="AG115" s="1">
        <f t="shared" si="357"/>
        <v>0</v>
      </c>
      <c r="AH115" s="46"/>
      <c r="AI115" s="46"/>
      <c r="AJ115" s="1">
        <f t="shared" si="358"/>
        <v>0</v>
      </c>
      <c r="AK115" s="10">
        <f t="shared" si="359"/>
        <v>0</v>
      </c>
      <c r="AN115" s="46"/>
      <c r="AO115" s="46"/>
      <c r="AP115" s="1">
        <f t="shared" si="360"/>
        <v>0</v>
      </c>
      <c r="AQ115" s="46"/>
      <c r="AR115" s="46"/>
      <c r="AS115" s="1">
        <f t="shared" si="361"/>
        <v>0</v>
      </c>
      <c r="AT115" s="46"/>
      <c r="AU115" s="46"/>
      <c r="AV115" s="1">
        <f t="shared" si="362"/>
        <v>0</v>
      </c>
      <c r="AW115" s="10">
        <f t="shared" si="363"/>
        <v>0</v>
      </c>
      <c r="BA115" s="46"/>
      <c r="BB115" s="46"/>
      <c r="BC115" s="1">
        <f t="shared" si="364"/>
        <v>0</v>
      </c>
      <c r="BD115" s="46"/>
      <c r="BE115" s="46"/>
      <c r="BF115" s="1">
        <f t="shared" si="365"/>
        <v>0</v>
      </c>
      <c r="BG115" s="46"/>
      <c r="BH115" s="46"/>
      <c r="BI115" s="1">
        <f t="shared" si="366"/>
        <v>0</v>
      </c>
      <c r="BJ115" s="10">
        <f t="shared" si="367"/>
        <v>0</v>
      </c>
    </row>
    <row r="116" spans="1:63" ht="13.9" customHeight="1" x14ac:dyDescent="0.25">
      <c r="A116" s="10"/>
      <c r="C116" s="46"/>
      <c r="D116" s="46"/>
      <c r="E116" s="46"/>
      <c r="F116" s="46"/>
      <c r="G116" s="46"/>
      <c r="H116" s="46"/>
      <c r="I116" s="46"/>
      <c r="J116" s="46"/>
      <c r="K116" s="46"/>
      <c r="M116" s="13"/>
      <c r="N116" s="13"/>
      <c r="P116" s="46"/>
      <c r="Q116" s="46"/>
      <c r="R116" s="46"/>
      <c r="S116" s="46"/>
      <c r="T116" s="46"/>
      <c r="U116" s="46"/>
      <c r="V116" s="46"/>
      <c r="W116" s="46"/>
      <c r="Y116" s="13"/>
      <c r="Z116" s="13"/>
      <c r="AB116" s="46"/>
      <c r="AC116" s="46"/>
      <c r="AD116" s="46"/>
      <c r="AE116" s="46"/>
      <c r="AF116" s="46"/>
      <c r="AG116" s="46"/>
      <c r="AH116" s="46"/>
      <c r="AI116" s="46"/>
      <c r="AK116" s="13"/>
      <c r="AL116" s="13"/>
      <c r="AN116" s="46"/>
      <c r="AO116" s="46"/>
      <c r="AP116" s="46"/>
      <c r="AQ116" s="46"/>
      <c r="AR116" s="46"/>
      <c r="AS116" s="46"/>
      <c r="AT116" s="46"/>
      <c r="AU116" s="46"/>
      <c r="AW116" s="13"/>
      <c r="AX116" s="13"/>
      <c r="AY116" s="13"/>
      <c r="BA116" s="46"/>
      <c r="BB116" s="46"/>
      <c r="BC116" s="46"/>
      <c r="BD116" s="46"/>
      <c r="BE116" s="46"/>
      <c r="BF116" s="46"/>
      <c r="BG116" s="46"/>
      <c r="BH116" s="46"/>
      <c r="BJ116" s="13"/>
      <c r="BK116" s="13"/>
    </row>
  </sheetData>
  <sortState xmlns:xlrd2="http://schemas.microsoft.com/office/spreadsheetml/2017/richdata2" ref="A14:N25">
    <sortCondition ref="B14"/>
  </sortState>
  <mergeCells count="6">
    <mergeCell ref="BA1:BK1"/>
    <mergeCell ref="A1:B1"/>
    <mergeCell ref="D1:N1"/>
    <mergeCell ref="P1:Z1"/>
    <mergeCell ref="AB1:AL1"/>
    <mergeCell ref="AN1:AX1"/>
  </mergeCells>
  <pageMargins left="0.7" right="0.7" top="0.75" bottom="0.75" header="0.3" footer="0.3"/>
  <pageSetup scale="3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BH114"/>
  <sheetViews>
    <sheetView topLeftCell="A46" zoomScaleNormal="100" workbookViewId="0">
      <selection activeCell="A67" sqref="A67:XFD114"/>
    </sheetView>
  </sheetViews>
  <sheetFormatPr defaultRowHeight="13.9" customHeight="1" x14ac:dyDescent="0.25"/>
  <cols>
    <col min="1" max="1" width="23.28515625" style="3" customWidth="1"/>
    <col min="2" max="2" width="23" style="2" customWidth="1"/>
    <col min="3" max="3" width="7.140625" style="2" customWidth="1"/>
    <col min="4" max="9" width="5.28515625" style="2" customWidth="1"/>
    <col min="10" max="10" width="6.5703125" style="2" customWidth="1"/>
    <col min="11" max="11" width="11" style="2" customWidth="1"/>
    <col min="12" max="18" width="5.28515625" style="2" customWidth="1"/>
    <col min="19" max="19" width="6.5703125" style="2" customWidth="1"/>
    <col min="20" max="20" width="11" style="2" customWidth="1"/>
    <col min="21" max="21" width="5.28515625" style="5" customWidth="1"/>
    <col min="22" max="27" width="5.28515625" style="2" customWidth="1"/>
    <col min="28" max="28" width="6.5703125" style="2" customWidth="1"/>
    <col min="29" max="29" width="11" style="2" customWidth="1"/>
    <col min="30" max="30" width="5.28515625" style="5" customWidth="1"/>
    <col min="31" max="36" width="5.28515625" style="2" customWidth="1"/>
    <col min="37" max="37" width="6.5703125" style="2" customWidth="1"/>
    <col min="38" max="38" width="11" style="2" customWidth="1"/>
    <col min="39" max="39" width="6" style="2" customWidth="1"/>
    <col min="40" max="40" width="5.7109375" style="5" customWidth="1"/>
    <col min="41" max="47" width="5.7109375" style="2" customWidth="1"/>
    <col min="48" max="48" width="11" style="2" customWidth="1"/>
    <col min="49" max="50" width="8.85546875" style="5" customWidth="1"/>
    <col min="51" max="57" width="9.140625" style="5" customWidth="1"/>
    <col min="58" max="245" width="8.85546875" style="5"/>
    <col min="246" max="246" width="19" style="5" customWidth="1"/>
    <col min="247" max="247" width="17.85546875" style="5" customWidth="1"/>
    <col min="248" max="248" width="7.140625" style="5" customWidth="1"/>
    <col min="249" max="249" width="6.140625" style="5" customWidth="1"/>
    <col min="250" max="250" width="5.42578125" style="5" customWidth="1"/>
    <col min="251" max="251" width="6.5703125" style="5" customWidth="1"/>
    <col min="252" max="254" width="5.140625" style="5" customWidth="1"/>
    <col min="255" max="255" width="6.5703125" style="5" customWidth="1"/>
    <col min="256" max="256" width="11" style="5" customWidth="1"/>
    <col min="257" max="257" width="9.140625" style="5" customWidth="1"/>
    <col min="258" max="258" width="8.85546875" style="5"/>
    <col min="259" max="259" width="6.28515625" style="5" customWidth="1"/>
    <col min="260" max="501" width="8.85546875" style="5"/>
    <col min="502" max="502" width="19" style="5" customWidth="1"/>
    <col min="503" max="503" width="17.85546875" style="5" customWidth="1"/>
    <col min="504" max="504" width="7.140625" style="5" customWidth="1"/>
    <col min="505" max="505" width="6.140625" style="5" customWidth="1"/>
    <col min="506" max="506" width="5.42578125" style="5" customWidth="1"/>
    <col min="507" max="507" width="6.5703125" style="5" customWidth="1"/>
    <col min="508" max="510" width="5.140625" style="5" customWidth="1"/>
    <col min="511" max="511" width="6.5703125" style="5" customWidth="1"/>
    <col min="512" max="512" width="11" style="5" customWidth="1"/>
    <col min="513" max="513" width="9.140625" style="5" customWidth="1"/>
    <col min="514" max="514" width="8.85546875" style="5"/>
    <col min="515" max="515" width="6.28515625" style="5" customWidth="1"/>
    <col min="516" max="757" width="8.85546875" style="5"/>
    <col min="758" max="758" width="19" style="5" customWidth="1"/>
    <col min="759" max="759" width="17.85546875" style="5" customWidth="1"/>
    <col min="760" max="760" width="7.140625" style="5" customWidth="1"/>
    <col min="761" max="761" width="6.140625" style="5" customWidth="1"/>
    <col min="762" max="762" width="5.42578125" style="5" customWidth="1"/>
    <col min="763" max="763" width="6.5703125" style="5" customWidth="1"/>
    <col min="764" max="766" width="5.140625" style="5" customWidth="1"/>
    <col min="767" max="767" width="6.5703125" style="5" customWidth="1"/>
    <col min="768" max="768" width="11" style="5" customWidth="1"/>
    <col min="769" max="769" width="9.140625" style="5" customWidth="1"/>
    <col min="770" max="770" width="8.85546875" style="5"/>
    <col min="771" max="771" width="6.28515625" style="5" customWidth="1"/>
    <col min="772" max="1013" width="8.85546875" style="5"/>
    <col min="1014" max="1014" width="19" style="5" customWidth="1"/>
    <col min="1015" max="1015" width="17.85546875" style="5" customWidth="1"/>
    <col min="1016" max="1016" width="7.140625" style="5" customWidth="1"/>
    <col min="1017" max="1017" width="6.140625" style="5" customWidth="1"/>
    <col min="1018" max="1018" width="5.42578125" style="5" customWidth="1"/>
    <col min="1019" max="1019" width="6.5703125" style="5" customWidth="1"/>
    <col min="1020" max="1022" width="5.140625" style="5" customWidth="1"/>
    <col min="1023" max="1023" width="6.5703125" style="5" customWidth="1"/>
    <col min="1024" max="1024" width="11" style="5" customWidth="1"/>
    <col min="1025" max="1025" width="9.140625" style="5" customWidth="1"/>
    <col min="1026" max="1026" width="8.85546875" style="5"/>
    <col min="1027" max="1027" width="6.28515625" style="5" customWidth="1"/>
    <col min="1028" max="1269" width="8.85546875" style="5"/>
    <col min="1270" max="1270" width="19" style="5" customWidth="1"/>
    <col min="1271" max="1271" width="17.85546875" style="5" customWidth="1"/>
    <col min="1272" max="1272" width="7.140625" style="5" customWidth="1"/>
    <col min="1273" max="1273" width="6.140625" style="5" customWidth="1"/>
    <col min="1274" max="1274" width="5.42578125" style="5" customWidth="1"/>
    <col min="1275" max="1275" width="6.5703125" style="5" customWidth="1"/>
    <col min="1276" max="1278" width="5.140625" style="5" customWidth="1"/>
    <col min="1279" max="1279" width="6.5703125" style="5" customWidth="1"/>
    <col min="1280" max="1280" width="11" style="5" customWidth="1"/>
    <col min="1281" max="1281" width="9.140625" style="5" customWidth="1"/>
    <col min="1282" max="1282" width="8.85546875" style="5"/>
    <col min="1283" max="1283" width="6.28515625" style="5" customWidth="1"/>
    <col min="1284" max="1525" width="8.85546875" style="5"/>
    <col min="1526" max="1526" width="19" style="5" customWidth="1"/>
    <col min="1527" max="1527" width="17.85546875" style="5" customWidth="1"/>
    <col min="1528" max="1528" width="7.140625" style="5" customWidth="1"/>
    <col min="1529" max="1529" width="6.140625" style="5" customWidth="1"/>
    <col min="1530" max="1530" width="5.42578125" style="5" customWidth="1"/>
    <col min="1531" max="1531" width="6.5703125" style="5" customWidth="1"/>
    <col min="1532" max="1534" width="5.140625" style="5" customWidth="1"/>
    <col min="1535" max="1535" width="6.5703125" style="5" customWidth="1"/>
    <col min="1536" max="1536" width="11" style="5" customWidth="1"/>
    <col min="1537" max="1537" width="9.140625" style="5" customWidth="1"/>
    <col min="1538" max="1538" width="8.85546875" style="5"/>
    <col min="1539" max="1539" width="6.28515625" style="5" customWidth="1"/>
    <col min="1540" max="1781" width="8.85546875" style="5"/>
    <col min="1782" max="1782" width="19" style="5" customWidth="1"/>
    <col min="1783" max="1783" width="17.85546875" style="5" customWidth="1"/>
    <col min="1784" max="1784" width="7.140625" style="5" customWidth="1"/>
    <col min="1785" max="1785" width="6.140625" style="5" customWidth="1"/>
    <col min="1786" max="1786" width="5.42578125" style="5" customWidth="1"/>
    <col min="1787" max="1787" width="6.5703125" style="5" customWidth="1"/>
    <col min="1788" max="1790" width="5.140625" style="5" customWidth="1"/>
    <col min="1791" max="1791" width="6.5703125" style="5" customWidth="1"/>
    <col min="1792" max="1792" width="11" style="5" customWidth="1"/>
    <col min="1793" max="1793" width="9.140625" style="5" customWidth="1"/>
    <col min="1794" max="1794" width="8.85546875" style="5"/>
    <col min="1795" max="1795" width="6.28515625" style="5" customWidth="1"/>
    <col min="1796" max="2037" width="8.85546875" style="5"/>
    <col min="2038" max="2038" width="19" style="5" customWidth="1"/>
    <col min="2039" max="2039" width="17.85546875" style="5" customWidth="1"/>
    <col min="2040" max="2040" width="7.140625" style="5" customWidth="1"/>
    <col min="2041" max="2041" width="6.140625" style="5" customWidth="1"/>
    <col min="2042" max="2042" width="5.42578125" style="5" customWidth="1"/>
    <col min="2043" max="2043" width="6.5703125" style="5" customWidth="1"/>
    <col min="2044" max="2046" width="5.140625" style="5" customWidth="1"/>
    <col min="2047" max="2047" width="6.5703125" style="5" customWidth="1"/>
    <col min="2048" max="2048" width="11" style="5" customWidth="1"/>
    <col min="2049" max="2049" width="9.140625" style="5" customWidth="1"/>
    <col min="2050" max="2050" width="8.85546875" style="5"/>
    <col min="2051" max="2051" width="6.28515625" style="5" customWidth="1"/>
    <col min="2052" max="2293" width="8.85546875" style="5"/>
    <col min="2294" max="2294" width="19" style="5" customWidth="1"/>
    <col min="2295" max="2295" width="17.85546875" style="5" customWidth="1"/>
    <col min="2296" max="2296" width="7.140625" style="5" customWidth="1"/>
    <col min="2297" max="2297" width="6.140625" style="5" customWidth="1"/>
    <col min="2298" max="2298" width="5.42578125" style="5" customWidth="1"/>
    <col min="2299" max="2299" width="6.5703125" style="5" customWidth="1"/>
    <col min="2300" max="2302" width="5.140625" style="5" customWidth="1"/>
    <col min="2303" max="2303" width="6.5703125" style="5" customWidth="1"/>
    <col min="2304" max="2304" width="11" style="5" customWidth="1"/>
    <col min="2305" max="2305" width="9.140625" style="5" customWidth="1"/>
    <col min="2306" max="2306" width="8.85546875" style="5"/>
    <col min="2307" max="2307" width="6.28515625" style="5" customWidth="1"/>
    <col min="2308" max="2549" width="8.85546875" style="5"/>
    <col min="2550" max="2550" width="19" style="5" customWidth="1"/>
    <col min="2551" max="2551" width="17.85546875" style="5" customWidth="1"/>
    <col min="2552" max="2552" width="7.140625" style="5" customWidth="1"/>
    <col min="2553" max="2553" width="6.140625" style="5" customWidth="1"/>
    <col min="2554" max="2554" width="5.42578125" style="5" customWidth="1"/>
    <col min="2555" max="2555" width="6.5703125" style="5" customWidth="1"/>
    <col min="2556" max="2558" width="5.140625" style="5" customWidth="1"/>
    <col min="2559" max="2559" width="6.5703125" style="5" customWidth="1"/>
    <col min="2560" max="2560" width="11" style="5" customWidth="1"/>
    <col min="2561" max="2561" width="9.140625" style="5" customWidth="1"/>
    <col min="2562" max="2562" width="8.85546875" style="5"/>
    <col min="2563" max="2563" width="6.28515625" style="5" customWidth="1"/>
    <col min="2564" max="2805" width="8.85546875" style="5"/>
    <col min="2806" max="2806" width="19" style="5" customWidth="1"/>
    <col min="2807" max="2807" width="17.85546875" style="5" customWidth="1"/>
    <col min="2808" max="2808" width="7.140625" style="5" customWidth="1"/>
    <col min="2809" max="2809" width="6.140625" style="5" customWidth="1"/>
    <col min="2810" max="2810" width="5.42578125" style="5" customWidth="1"/>
    <col min="2811" max="2811" width="6.5703125" style="5" customWidth="1"/>
    <col min="2812" max="2814" width="5.140625" style="5" customWidth="1"/>
    <col min="2815" max="2815" width="6.5703125" style="5" customWidth="1"/>
    <col min="2816" max="2816" width="11" style="5" customWidth="1"/>
    <col min="2817" max="2817" width="9.140625" style="5" customWidth="1"/>
    <col min="2818" max="2818" width="8.85546875" style="5"/>
    <col min="2819" max="2819" width="6.28515625" style="5" customWidth="1"/>
    <col min="2820" max="3061" width="8.85546875" style="5"/>
    <col min="3062" max="3062" width="19" style="5" customWidth="1"/>
    <col min="3063" max="3063" width="17.85546875" style="5" customWidth="1"/>
    <col min="3064" max="3064" width="7.140625" style="5" customWidth="1"/>
    <col min="3065" max="3065" width="6.140625" style="5" customWidth="1"/>
    <col min="3066" max="3066" width="5.42578125" style="5" customWidth="1"/>
    <col min="3067" max="3067" width="6.5703125" style="5" customWidth="1"/>
    <col min="3068" max="3070" width="5.140625" style="5" customWidth="1"/>
    <col min="3071" max="3071" width="6.5703125" style="5" customWidth="1"/>
    <col min="3072" max="3072" width="11" style="5" customWidth="1"/>
    <col min="3073" max="3073" width="9.140625" style="5" customWidth="1"/>
    <col min="3074" max="3074" width="8.85546875" style="5"/>
    <col min="3075" max="3075" width="6.28515625" style="5" customWidth="1"/>
    <col min="3076" max="3317" width="8.85546875" style="5"/>
    <col min="3318" max="3318" width="19" style="5" customWidth="1"/>
    <col min="3319" max="3319" width="17.85546875" style="5" customWidth="1"/>
    <col min="3320" max="3320" width="7.140625" style="5" customWidth="1"/>
    <col min="3321" max="3321" width="6.140625" style="5" customWidth="1"/>
    <col min="3322" max="3322" width="5.42578125" style="5" customWidth="1"/>
    <col min="3323" max="3323" width="6.5703125" style="5" customWidth="1"/>
    <col min="3324" max="3326" width="5.140625" style="5" customWidth="1"/>
    <col min="3327" max="3327" width="6.5703125" style="5" customWidth="1"/>
    <col min="3328" max="3328" width="11" style="5" customWidth="1"/>
    <col min="3329" max="3329" width="9.140625" style="5" customWidth="1"/>
    <col min="3330" max="3330" width="8.85546875" style="5"/>
    <col min="3331" max="3331" width="6.28515625" style="5" customWidth="1"/>
    <col min="3332" max="3573" width="8.85546875" style="5"/>
    <col min="3574" max="3574" width="19" style="5" customWidth="1"/>
    <col min="3575" max="3575" width="17.85546875" style="5" customWidth="1"/>
    <col min="3576" max="3576" width="7.140625" style="5" customWidth="1"/>
    <col min="3577" max="3577" width="6.140625" style="5" customWidth="1"/>
    <col min="3578" max="3578" width="5.42578125" style="5" customWidth="1"/>
    <col min="3579" max="3579" width="6.5703125" style="5" customWidth="1"/>
    <col min="3580" max="3582" width="5.140625" style="5" customWidth="1"/>
    <col min="3583" max="3583" width="6.5703125" style="5" customWidth="1"/>
    <col min="3584" max="3584" width="11" style="5" customWidth="1"/>
    <col min="3585" max="3585" width="9.140625" style="5" customWidth="1"/>
    <col min="3586" max="3586" width="8.85546875" style="5"/>
    <col min="3587" max="3587" width="6.28515625" style="5" customWidth="1"/>
    <col min="3588" max="3829" width="8.85546875" style="5"/>
    <col min="3830" max="3830" width="19" style="5" customWidth="1"/>
    <col min="3831" max="3831" width="17.85546875" style="5" customWidth="1"/>
    <col min="3832" max="3832" width="7.140625" style="5" customWidth="1"/>
    <col min="3833" max="3833" width="6.140625" style="5" customWidth="1"/>
    <col min="3834" max="3834" width="5.42578125" style="5" customWidth="1"/>
    <col min="3835" max="3835" width="6.5703125" style="5" customWidth="1"/>
    <col min="3836" max="3838" width="5.140625" style="5" customWidth="1"/>
    <col min="3839" max="3839" width="6.5703125" style="5" customWidth="1"/>
    <col min="3840" max="3840" width="11" style="5" customWidth="1"/>
    <col min="3841" max="3841" width="9.140625" style="5" customWidth="1"/>
    <col min="3842" max="3842" width="8.85546875" style="5"/>
    <col min="3843" max="3843" width="6.28515625" style="5" customWidth="1"/>
    <col min="3844" max="4085" width="8.85546875" style="5"/>
    <col min="4086" max="4086" width="19" style="5" customWidth="1"/>
    <col min="4087" max="4087" width="17.85546875" style="5" customWidth="1"/>
    <col min="4088" max="4088" width="7.140625" style="5" customWidth="1"/>
    <col min="4089" max="4089" width="6.140625" style="5" customWidth="1"/>
    <col min="4090" max="4090" width="5.42578125" style="5" customWidth="1"/>
    <col min="4091" max="4091" width="6.5703125" style="5" customWidth="1"/>
    <col min="4092" max="4094" width="5.140625" style="5" customWidth="1"/>
    <col min="4095" max="4095" width="6.5703125" style="5" customWidth="1"/>
    <col min="4096" max="4096" width="11" style="5" customWidth="1"/>
    <col min="4097" max="4097" width="9.140625" style="5" customWidth="1"/>
    <col min="4098" max="4098" width="8.85546875" style="5"/>
    <col min="4099" max="4099" width="6.28515625" style="5" customWidth="1"/>
    <col min="4100" max="4341" width="8.85546875" style="5"/>
    <col min="4342" max="4342" width="19" style="5" customWidth="1"/>
    <col min="4343" max="4343" width="17.85546875" style="5" customWidth="1"/>
    <col min="4344" max="4344" width="7.140625" style="5" customWidth="1"/>
    <col min="4345" max="4345" width="6.140625" style="5" customWidth="1"/>
    <col min="4346" max="4346" width="5.42578125" style="5" customWidth="1"/>
    <col min="4347" max="4347" width="6.5703125" style="5" customWidth="1"/>
    <col min="4348" max="4350" width="5.140625" style="5" customWidth="1"/>
    <col min="4351" max="4351" width="6.5703125" style="5" customWidth="1"/>
    <col min="4352" max="4352" width="11" style="5" customWidth="1"/>
    <col min="4353" max="4353" width="9.140625" style="5" customWidth="1"/>
    <col min="4354" max="4354" width="8.85546875" style="5"/>
    <col min="4355" max="4355" width="6.28515625" style="5" customWidth="1"/>
    <col min="4356" max="4597" width="8.85546875" style="5"/>
    <col min="4598" max="4598" width="19" style="5" customWidth="1"/>
    <col min="4599" max="4599" width="17.85546875" style="5" customWidth="1"/>
    <col min="4600" max="4600" width="7.140625" style="5" customWidth="1"/>
    <col min="4601" max="4601" width="6.140625" style="5" customWidth="1"/>
    <col min="4602" max="4602" width="5.42578125" style="5" customWidth="1"/>
    <col min="4603" max="4603" width="6.5703125" style="5" customWidth="1"/>
    <col min="4604" max="4606" width="5.140625" style="5" customWidth="1"/>
    <col min="4607" max="4607" width="6.5703125" style="5" customWidth="1"/>
    <col min="4608" max="4608" width="11" style="5" customWidth="1"/>
    <col min="4609" max="4609" width="9.140625" style="5" customWidth="1"/>
    <col min="4610" max="4610" width="8.85546875" style="5"/>
    <col min="4611" max="4611" width="6.28515625" style="5" customWidth="1"/>
    <col min="4612" max="4853" width="8.85546875" style="5"/>
    <col min="4854" max="4854" width="19" style="5" customWidth="1"/>
    <col min="4855" max="4855" width="17.85546875" style="5" customWidth="1"/>
    <col min="4856" max="4856" width="7.140625" style="5" customWidth="1"/>
    <col min="4857" max="4857" width="6.140625" style="5" customWidth="1"/>
    <col min="4858" max="4858" width="5.42578125" style="5" customWidth="1"/>
    <col min="4859" max="4859" width="6.5703125" style="5" customWidth="1"/>
    <col min="4860" max="4862" width="5.140625" style="5" customWidth="1"/>
    <col min="4863" max="4863" width="6.5703125" style="5" customWidth="1"/>
    <col min="4864" max="4864" width="11" style="5" customWidth="1"/>
    <col min="4865" max="4865" width="9.140625" style="5" customWidth="1"/>
    <col min="4866" max="4866" width="8.85546875" style="5"/>
    <col min="4867" max="4867" width="6.28515625" style="5" customWidth="1"/>
    <col min="4868" max="5109" width="8.85546875" style="5"/>
    <col min="5110" max="5110" width="19" style="5" customWidth="1"/>
    <col min="5111" max="5111" width="17.85546875" style="5" customWidth="1"/>
    <col min="5112" max="5112" width="7.140625" style="5" customWidth="1"/>
    <col min="5113" max="5113" width="6.140625" style="5" customWidth="1"/>
    <col min="5114" max="5114" width="5.42578125" style="5" customWidth="1"/>
    <col min="5115" max="5115" width="6.5703125" style="5" customWidth="1"/>
    <col min="5116" max="5118" width="5.140625" style="5" customWidth="1"/>
    <col min="5119" max="5119" width="6.5703125" style="5" customWidth="1"/>
    <col min="5120" max="5120" width="11" style="5" customWidth="1"/>
    <col min="5121" max="5121" width="9.140625" style="5" customWidth="1"/>
    <col min="5122" max="5122" width="8.85546875" style="5"/>
    <col min="5123" max="5123" width="6.28515625" style="5" customWidth="1"/>
    <col min="5124" max="5365" width="8.85546875" style="5"/>
    <col min="5366" max="5366" width="19" style="5" customWidth="1"/>
    <col min="5367" max="5367" width="17.85546875" style="5" customWidth="1"/>
    <col min="5368" max="5368" width="7.140625" style="5" customWidth="1"/>
    <col min="5369" max="5369" width="6.140625" style="5" customWidth="1"/>
    <col min="5370" max="5370" width="5.42578125" style="5" customWidth="1"/>
    <col min="5371" max="5371" width="6.5703125" style="5" customWidth="1"/>
    <col min="5372" max="5374" width="5.140625" style="5" customWidth="1"/>
    <col min="5375" max="5375" width="6.5703125" style="5" customWidth="1"/>
    <col min="5376" max="5376" width="11" style="5" customWidth="1"/>
    <col min="5377" max="5377" width="9.140625" style="5" customWidth="1"/>
    <col min="5378" max="5378" width="8.85546875" style="5"/>
    <col min="5379" max="5379" width="6.28515625" style="5" customWidth="1"/>
    <col min="5380" max="5621" width="8.85546875" style="5"/>
    <col min="5622" max="5622" width="19" style="5" customWidth="1"/>
    <col min="5623" max="5623" width="17.85546875" style="5" customWidth="1"/>
    <col min="5624" max="5624" width="7.140625" style="5" customWidth="1"/>
    <col min="5625" max="5625" width="6.140625" style="5" customWidth="1"/>
    <col min="5626" max="5626" width="5.42578125" style="5" customWidth="1"/>
    <col min="5627" max="5627" width="6.5703125" style="5" customWidth="1"/>
    <col min="5628" max="5630" width="5.140625" style="5" customWidth="1"/>
    <col min="5631" max="5631" width="6.5703125" style="5" customWidth="1"/>
    <col min="5632" max="5632" width="11" style="5" customWidth="1"/>
    <col min="5633" max="5633" width="9.140625" style="5" customWidth="1"/>
    <col min="5634" max="5634" width="8.85546875" style="5"/>
    <col min="5635" max="5635" width="6.28515625" style="5" customWidth="1"/>
    <col min="5636" max="5877" width="8.85546875" style="5"/>
    <col min="5878" max="5878" width="19" style="5" customWidth="1"/>
    <col min="5879" max="5879" width="17.85546875" style="5" customWidth="1"/>
    <col min="5880" max="5880" width="7.140625" style="5" customWidth="1"/>
    <col min="5881" max="5881" width="6.140625" style="5" customWidth="1"/>
    <col min="5882" max="5882" width="5.42578125" style="5" customWidth="1"/>
    <col min="5883" max="5883" width="6.5703125" style="5" customWidth="1"/>
    <col min="5884" max="5886" width="5.140625" style="5" customWidth="1"/>
    <col min="5887" max="5887" width="6.5703125" style="5" customWidth="1"/>
    <col min="5888" max="5888" width="11" style="5" customWidth="1"/>
    <col min="5889" max="5889" width="9.140625" style="5" customWidth="1"/>
    <col min="5890" max="5890" width="8.85546875" style="5"/>
    <col min="5891" max="5891" width="6.28515625" style="5" customWidth="1"/>
    <col min="5892" max="6133" width="8.85546875" style="5"/>
    <col min="6134" max="6134" width="19" style="5" customWidth="1"/>
    <col min="6135" max="6135" width="17.85546875" style="5" customWidth="1"/>
    <col min="6136" max="6136" width="7.140625" style="5" customWidth="1"/>
    <col min="6137" max="6137" width="6.140625" style="5" customWidth="1"/>
    <col min="6138" max="6138" width="5.42578125" style="5" customWidth="1"/>
    <col min="6139" max="6139" width="6.5703125" style="5" customWidth="1"/>
    <col min="6140" max="6142" width="5.140625" style="5" customWidth="1"/>
    <col min="6143" max="6143" width="6.5703125" style="5" customWidth="1"/>
    <col min="6144" max="6144" width="11" style="5" customWidth="1"/>
    <col min="6145" max="6145" width="9.140625" style="5" customWidth="1"/>
    <col min="6146" max="6146" width="8.85546875" style="5"/>
    <col min="6147" max="6147" width="6.28515625" style="5" customWidth="1"/>
    <col min="6148" max="6389" width="8.85546875" style="5"/>
    <col min="6390" max="6390" width="19" style="5" customWidth="1"/>
    <col min="6391" max="6391" width="17.85546875" style="5" customWidth="1"/>
    <col min="6392" max="6392" width="7.140625" style="5" customWidth="1"/>
    <col min="6393" max="6393" width="6.140625" style="5" customWidth="1"/>
    <col min="6394" max="6394" width="5.42578125" style="5" customWidth="1"/>
    <col min="6395" max="6395" width="6.5703125" style="5" customWidth="1"/>
    <col min="6396" max="6398" width="5.140625" style="5" customWidth="1"/>
    <col min="6399" max="6399" width="6.5703125" style="5" customWidth="1"/>
    <col min="6400" max="6400" width="11" style="5" customWidth="1"/>
    <col min="6401" max="6401" width="9.140625" style="5" customWidth="1"/>
    <col min="6402" max="6402" width="8.85546875" style="5"/>
    <col min="6403" max="6403" width="6.28515625" style="5" customWidth="1"/>
    <col min="6404" max="6645" width="8.85546875" style="5"/>
    <col min="6646" max="6646" width="19" style="5" customWidth="1"/>
    <col min="6647" max="6647" width="17.85546875" style="5" customWidth="1"/>
    <col min="6648" max="6648" width="7.140625" style="5" customWidth="1"/>
    <col min="6649" max="6649" width="6.140625" style="5" customWidth="1"/>
    <col min="6650" max="6650" width="5.42578125" style="5" customWidth="1"/>
    <col min="6651" max="6651" width="6.5703125" style="5" customWidth="1"/>
    <col min="6652" max="6654" width="5.140625" style="5" customWidth="1"/>
    <col min="6655" max="6655" width="6.5703125" style="5" customWidth="1"/>
    <col min="6656" max="6656" width="11" style="5" customWidth="1"/>
    <col min="6657" max="6657" width="9.140625" style="5" customWidth="1"/>
    <col min="6658" max="6658" width="8.85546875" style="5"/>
    <col min="6659" max="6659" width="6.28515625" style="5" customWidth="1"/>
    <col min="6660" max="6901" width="8.85546875" style="5"/>
    <col min="6902" max="6902" width="19" style="5" customWidth="1"/>
    <col min="6903" max="6903" width="17.85546875" style="5" customWidth="1"/>
    <col min="6904" max="6904" width="7.140625" style="5" customWidth="1"/>
    <col min="6905" max="6905" width="6.140625" style="5" customWidth="1"/>
    <col min="6906" max="6906" width="5.42578125" style="5" customWidth="1"/>
    <col min="6907" max="6907" width="6.5703125" style="5" customWidth="1"/>
    <col min="6908" max="6910" width="5.140625" style="5" customWidth="1"/>
    <col min="6911" max="6911" width="6.5703125" style="5" customWidth="1"/>
    <col min="6912" max="6912" width="11" style="5" customWidth="1"/>
    <col min="6913" max="6913" width="9.140625" style="5" customWidth="1"/>
    <col min="6914" max="6914" width="8.85546875" style="5"/>
    <col min="6915" max="6915" width="6.28515625" style="5" customWidth="1"/>
    <col min="6916" max="7157" width="8.85546875" style="5"/>
    <col min="7158" max="7158" width="19" style="5" customWidth="1"/>
    <col min="7159" max="7159" width="17.85546875" style="5" customWidth="1"/>
    <col min="7160" max="7160" width="7.140625" style="5" customWidth="1"/>
    <col min="7161" max="7161" width="6.140625" style="5" customWidth="1"/>
    <col min="7162" max="7162" width="5.42578125" style="5" customWidth="1"/>
    <col min="7163" max="7163" width="6.5703125" style="5" customWidth="1"/>
    <col min="7164" max="7166" width="5.140625" style="5" customWidth="1"/>
    <col min="7167" max="7167" width="6.5703125" style="5" customWidth="1"/>
    <col min="7168" max="7168" width="11" style="5" customWidth="1"/>
    <col min="7169" max="7169" width="9.140625" style="5" customWidth="1"/>
    <col min="7170" max="7170" width="8.85546875" style="5"/>
    <col min="7171" max="7171" width="6.28515625" style="5" customWidth="1"/>
    <col min="7172" max="7413" width="8.85546875" style="5"/>
    <col min="7414" max="7414" width="19" style="5" customWidth="1"/>
    <col min="7415" max="7415" width="17.85546875" style="5" customWidth="1"/>
    <col min="7416" max="7416" width="7.140625" style="5" customWidth="1"/>
    <col min="7417" max="7417" width="6.140625" style="5" customWidth="1"/>
    <col min="7418" max="7418" width="5.42578125" style="5" customWidth="1"/>
    <col min="7419" max="7419" width="6.5703125" style="5" customWidth="1"/>
    <col min="7420" max="7422" width="5.140625" style="5" customWidth="1"/>
    <col min="7423" max="7423" width="6.5703125" style="5" customWidth="1"/>
    <col min="7424" max="7424" width="11" style="5" customWidth="1"/>
    <col min="7425" max="7425" width="9.140625" style="5" customWidth="1"/>
    <col min="7426" max="7426" width="8.85546875" style="5"/>
    <col min="7427" max="7427" width="6.28515625" style="5" customWidth="1"/>
    <col min="7428" max="7669" width="8.85546875" style="5"/>
    <col min="7670" max="7670" width="19" style="5" customWidth="1"/>
    <col min="7671" max="7671" width="17.85546875" style="5" customWidth="1"/>
    <col min="7672" max="7672" width="7.140625" style="5" customWidth="1"/>
    <col min="7673" max="7673" width="6.140625" style="5" customWidth="1"/>
    <col min="7674" max="7674" width="5.42578125" style="5" customWidth="1"/>
    <col min="7675" max="7675" width="6.5703125" style="5" customWidth="1"/>
    <col min="7676" max="7678" width="5.140625" style="5" customWidth="1"/>
    <col min="7679" max="7679" width="6.5703125" style="5" customWidth="1"/>
    <col min="7680" max="7680" width="11" style="5" customWidth="1"/>
    <col min="7681" max="7681" width="9.140625" style="5" customWidth="1"/>
    <col min="7682" max="7682" width="8.85546875" style="5"/>
    <col min="7683" max="7683" width="6.28515625" style="5" customWidth="1"/>
    <col min="7684" max="7925" width="8.85546875" style="5"/>
    <col min="7926" max="7926" width="19" style="5" customWidth="1"/>
    <col min="7927" max="7927" width="17.85546875" style="5" customWidth="1"/>
    <col min="7928" max="7928" width="7.140625" style="5" customWidth="1"/>
    <col min="7929" max="7929" width="6.140625" style="5" customWidth="1"/>
    <col min="7930" max="7930" width="5.42578125" style="5" customWidth="1"/>
    <col min="7931" max="7931" width="6.5703125" style="5" customWidth="1"/>
    <col min="7932" max="7934" width="5.140625" style="5" customWidth="1"/>
    <col min="7935" max="7935" width="6.5703125" style="5" customWidth="1"/>
    <col min="7936" max="7936" width="11" style="5" customWidth="1"/>
    <col min="7937" max="7937" width="9.140625" style="5" customWidth="1"/>
    <col min="7938" max="7938" width="8.85546875" style="5"/>
    <col min="7939" max="7939" width="6.28515625" style="5" customWidth="1"/>
    <col min="7940" max="8181" width="8.85546875" style="5"/>
    <col min="8182" max="8182" width="19" style="5" customWidth="1"/>
    <col min="8183" max="8183" width="17.85546875" style="5" customWidth="1"/>
    <col min="8184" max="8184" width="7.140625" style="5" customWidth="1"/>
    <col min="8185" max="8185" width="6.140625" style="5" customWidth="1"/>
    <col min="8186" max="8186" width="5.42578125" style="5" customWidth="1"/>
    <col min="8187" max="8187" width="6.5703125" style="5" customWidth="1"/>
    <col min="8188" max="8190" width="5.140625" style="5" customWidth="1"/>
    <col min="8191" max="8191" width="6.5703125" style="5" customWidth="1"/>
    <col min="8192" max="8192" width="11" style="5" customWidth="1"/>
    <col min="8193" max="8193" width="9.140625" style="5" customWidth="1"/>
    <col min="8194" max="8194" width="8.85546875" style="5"/>
    <col min="8195" max="8195" width="6.28515625" style="5" customWidth="1"/>
    <col min="8196" max="8437" width="8.85546875" style="5"/>
    <col min="8438" max="8438" width="19" style="5" customWidth="1"/>
    <col min="8439" max="8439" width="17.85546875" style="5" customWidth="1"/>
    <col min="8440" max="8440" width="7.140625" style="5" customWidth="1"/>
    <col min="8441" max="8441" width="6.140625" style="5" customWidth="1"/>
    <col min="8442" max="8442" width="5.42578125" style="5" customWidth="1"/>
    <col min="8443" max="8443" width="6.5703125" style="5" customWidth="1"/>
    <col min="8444" max="8446" width="5.140625" style="5" customWidth="1"/>
    <col min="8447" max="8447" width="6.5703125" style="5" customWidth="1"/>
    <col min="8448" max="8448" width="11" style="5" customWidth="1"/>
    <col min="8449" max="8449" width="9.140625" style="5" customWidth="1"/>
    <col min="8450" max="8450" width="8.85546875" style="5"/>
    <col min="8451" max="8451" width="6.28515625" style="5" customWidth="1"/>
    <col min="8452" max="8693" width="8.85546875" style="5"/>
    <col min="8694" max="8694" width="19" style="5" customWidth="1"/>
    <col min="8695" max="8695" width="17.85546875" style="5" customWidth="1"/>
    <col min="8696" max="8696" width="7.140625" style="5" customWidth="1"/>
    <col min="8697" max="8697" width="6.140625" style="5" customWidth="1"/>
    <col min="8698" max="8698" width="5.42578125" style="5" customWidth="1"/>
    <col min="8699" max="8699" width="6.5703125" style="5" customWidth="1"/>
    <col min="8700" max="8702" width="5.140625" style="5" customWidth="1"/>
    <col min="8703" max="8703" width="6.5703125" style="5" customWidth="1"/>
    <col min="8704" max="8704" width="11" style="5" customWidth="1"/>
    <col min="8705" max="8705" width="9.140625" style="5" customWidth="1"/>
    <col min="8706" max="8706" width="8.85546875" style="5"/>
    <col min="8707" max="8707" width="6.28515625" style="5" customWidth="1"/>
    <col min="8708" max="8949" width="8.85546875" style="5"/>
    <col min="8950" max="8950" width="19" style="5" customWidth="1"/>
    <col min="8951" max="8951" width="17.85546875" style="5" customWidth="1"/>
    <col min="8952" max="8952" width="7.140625" style="5" customWidth="1"/>
    <col min="8953" max="8953" width="6.140625" style="5" customWidth="1"/>
    <col min="8954" max="8954" width="5.42578125" style="5" customWidth="1"/>
    <col min="8955" max="8955" width="6.5703125" style="5" customWidth="1"/>
    <col min="8956" max="8958" width="5.140625" style="5" customWidth="1"/>
    <col min="8959" max="8959" width="6.5703125" style="5" customWidth="1"/>
    <col min="8960" max="8960" width="11" style="5" customWidth="1"/>
    <col min="8961" max="8961" width="9.140625" style="5" customWidth="1"/>
    <col min="8962" max="8962" width="8.85546875" style="5"/>
    <col min="8963" max="8963" width="6.28515625" style="5" customWidth="1"/>
    <col min="8964" max="9205" width="8.85546875" style="5"/>
    <col min="9206" max="9206" width="19" style="5" customWidth="1"/>
    <col min="9207" max="9207" width="17.85546875" style="5" customWidth="1"/>
    <col min="9208" max="9208" width="7.140625" style="5" customWidth="1"/>
    <col min="9209" max="9209" width="6.140625" style="5" customWidth="1"/>
    <col min="9210" max="9210" width="5.42578125" style="5" customWidth="1"/>
    <col min="9211" max="9211" width="6.5703125" style="5" customWidth="1"/>
    <col min="9212" max="9214" width="5.140625" style="5" customWidth="1"/>
    <col min="9215" max="9215" width="6.5703125" style="5" customWidth="1"/>
    <col min="9216" max="9216" width="11" style="5" customWidth="1"/>
    <col min="9217" max="9217" width="9.140625" style="5" customWidth="1"/>
    <col min="9218" max="9218" width="8.85546875" style="5"/>
    <col min="9219" max="9219" width="6.28515625" style="5" customWidth="1"/>
    <col min="9220" max="9461" width="8.85546875" style="5"/>
    <col min="9462" max="9462" width="19" style="5" customWidth="1"/>
    <col min="9463" max="9463" width="17.85546875" style="5" customWidth="1"/>
    <col min="9464" max="9464" width="7.140625" style="5" customWidth="1"/>
    <col min="9465" max="9465" width="6.140625" style="5" customWidth="1"/>
    <col min="9466" max="9466" width="5.42578125" style="5" customWidth="1"/>
    <col min="9467" max="9467" width="6.5703125" style="5" customWidth="1"/>
    <col min="9468" max="9470" width="5.140625" style="5" customWidth="1"/>
    <col min="9471" max="9471" width="6.5703125" style="5" customWidth="1"/>
    <col min="9472" max="9472" width="11" style="5" customWidth="1"/>
    <col min="9473" max="9473" width="9.140625" style="5" customWidth="1"/>
    <col min="9474" max="9474" width="8.85546875" style="5"/>
    <col min="9475" max="9475" width="6.28515625" style="5" customWidth="1"/>
    <col min="9476" max="9717" width="8.85546875" style="5"/>
    <col min="9718" max="9718" width="19" style="5" customWidth="1"/>
    <col min="9719" max="9719" width="17.85546875" style="5" customWidth="1"/>
    <col min="9720" max="9720" width="7.140625" style="5" customWidth="1"/>
    <col min="9721" max="9721" width="6.140625" style="5" customWidth="1"/>
    <col min="9722" max="9722" width="5.42578125" style="5" customWidth="1"/>
    <col min="9723" max="9723" width="6.5703125" style="5" customWidth="1"/>
    <col min="9724" max="9726" width="5.140625" style="5" customWidth="1"/>
    <col min="9727" max="9727" width="6.5703125" style="5" customWidth="1"/>
    <col min="9728" max="9728" width="11" style="5" customWidth="1"/>
    <col min="9729" max="9729" width="9.140625" style="5" customWidth="1"/>
    <col min="9730" max="9730" width="8.85546875" style="5"/>
    <col min="9731" max="9731" width="6.28515625" style="5" customWidth="1"/>
    <col min="9732" max="9973" width="8.85546875" style="5"/>
    <col min="9974" max="9974" width="19" style="5" customWidth="1"/>
    <col min="9975" max="9975" width="17.85546875" style="5" customWidth="1"/>
    <col min="9976" max="9976" width="7.140625" style="5" customWidth="1"/>
    <col min="9977" max="9977" width="6.140625" style="5" customWidth="1"/>
    <col min="9978" max="9978" width="5.42578125" style="5" customWidth="1"/>
    <col min="9979" max="9979" width="6.5703125" style="5" customWidth="1"/>
    <col min="9980" max="9982" width="5.140625" style="5" customWidth="1"/>
    <col min="9983" max="9983" width="6.5703125" style="5" customWidth="1"/>
    <col min="9984" max="9984" width="11" style="5" customWidth="1"/>
    <col min="9985" max="9985" width="9.140625" style="5" customWidth="1"/>
    <col min="9986" max="9986" width="8.85546875" style="5"/>
    <col min="9987" max="9987" width="6.28515625" style="5" customWidth="1"/>
    <col min="9988" max="10229" width="8.85546875" style="5"/>
    <col min="10230" max="10230" width="19" style="5" customWidth="1"/>
    <col min="10231" max="10231" width="17.85546875" style="5" customWidth="1"/>
    <col min="10232" max="10232" width="7.140625" style="5" customWidth="1"/>
    <col min="10233" max="10233" width="6.140625" style="5" customWidth="1"/>
    <col min="10234" max="10234" width="5.42578125" style="5" customWidth="1"/>
    <col min="10235" max="10235" width="6.5703125" style="5" customWidth="1"/>
    <col min="10236" max="10238" width="5.140625" style="5" customWidth="1"/>
    <col min="10239" max="10239" width="6.5703125" style="5" customWidth="1"/>
    <col min="10240" max="10240" width="11" style="5" customWidth="1"/>
    <col min="10241" max="10241" width="9.140625" style="5" customWidth="1"/>
    <col min="10242" max="10242" width="8.85546875" style="5"/>
    <col min="10243" max="10243" width="6.28515625" style="5" customWidth="1"/>
    <col min="10244" max="10485" width="8.85546875" style="5"/>
    <col min="10486" max="10486" width="19" style="5" customWidth="1"/>
    <col min="10487" max="10487" width="17.85546875" style="5" customWidth="1"/>
    <col min="10488" max="10488" width="7.140625" style="5" customWidth="1"/>
    <col min="10489" max="10489" width="6.140625" style="5" customWidth="1"/>
    <col min="10490" max="10490" width="5.42578125" style="5" customWidth="1"/>
    <col min="10491" max="10491" width="6.5703125" style="5" customWidth="1"/>
    <col min="10492" max="10494" width="5.140625" style="5" customWidth="1"/>
    <col min="10495" max="10495" width="6.5703125" style="5" customWidth="1"/>
    <col min="10496" max="10496" width="11" style="5" customWidth="1"/>
    <col min="10497" max="10497" width="9.140625" style="5" customWidth="1"/>
    <col min="10498" max="10498" width="8.85546875" style="5"/>
    <col min="10499" max="10499" width="6.28515625" style="5" customWidth="1"/>
    <col min="10500" max="10741" width="8.85546875" style="5"/>
    <col min="10742" max="10742" width="19" style="5" customWidth="1"/>
    <col min="10743" max="10743" width="17.85546875" style="5" customWidth="1"/>
    <col min="10744" max="10744" width="7.140625" style="5" customWidth="1"/>
    <col min="10745" max="10745" width="6.140625" style="5" customWidth="1"/>
    <col min="10746" max="10746" width="5.42578125" style="5" customWidth="1"/>
    <col min="10747" max="10747" width="6.5703125" style="5" customWidth="1"/>
    <col min="10748" max="10750" width="5.140625" style="5" customWidth="1"/>
    <col min="10751" max="10751" width="6.5703125" style="5" customWidth="1"/>
    <col min="10752" max="10752" width="11" style="5" customWidth="1"/>
    <col min="10753" max="10753" width="9.140625" style="5" customWidth="1"/>
    <col min="10754" max="10754" width="8.85546875" style="5"/>
    <col min="10755" max="10755" width="6.28515625" style="5" customWidth="1"/>
    <col min="10756" max="10997" width="8.85546875" style="5"/>
    <col min="10998" max="10998" width="19" style="5" customWidth="1"/>
    <col min="10999" max="10999" width="17.85546875" style="5" customWidth="1"/>
    <col min="11000" max="11000" width="7.140625" style="5" customWidth="1"/>
    <col min="11001" max="11001" width="6.140625" style="5" customWidth="1"/>
    <col min="11002" max="11002" width="5.42578125" style="5" customWidth="1"/>
    <col min="11003" max="11003" width="6.5703125" style="5" customWidth="1"/>
    <col min="11004" max="11006" width="5.140625" style="5" customWidth="1"/>
    <col min="11007" max="11007" width="6.5703125" style="5" customWidth="1"/>
    <col min="11008" max="11008" width="11" style="5" customWidth="1"/>
    <col min="11009" max="11009" width="9.140625" style="5" customWidth="1"/>
    <col min="11010" max="11010" width="8.85546875" style="5"/>
    <col min="11011" max="11011" width="6.28515625" style="5" customWidth="1"/>
    <col min="11012" max="11253" width="8.85546875" style="5"/>
    <col min="11254" max="11254" width="19" style="5" customWidth="1"/>
    <col min="11255" max="11255" width="17.85546875" style="5" customWidth="1"/>
    <col min="11256" max="11256" width="7.140625" style="5" customWidth="1"/>
    <col min="11257" max="11257" width="6.140625" style="5" customWidth="1"/>
    <col min="11258" max="11258" width="5.42578125" style="5" customWidth="1"/>
    <col min="11259" max="11259" width="6.5703125" style="5" customWidth="1"/>
    <col min="11260" max="11262" width="5.140625" style="5" customWidth="1"/>
    <col min="11263" max="11263" width="6.5703125" style="5" customWidth="1"/>
    <col min="11264" max="11264" width="11" style="5" customWidth="1"/>
    <col min="11265" max="11265" width="9.140625" style="5" customWidth="1"/>
    <col min="11266" max="11266" width="8.85546875" style="5"/>
    <col min="11267" max="11267" width="6.28515625" style="5" customWidth="1"/>
    <col min="11268" max="11509" width="8.85546875" style="5"/>
    <col min="11510" max="11510" width="19" style="5" customWidth="1"/>
    <col min="11511" max="11511" width="17.85546875" style="5" customWidth="1"/>
    <col min="11512" max="11512" width="7.140625" style="5" customWidth="1"/>
    <col min="11513" max="11513" width="6.140625" style="5" customWidth="1"/>
    <col min="11514" max="11514" width="5.42578125" style="5" customWidth="1"/>
    <col min="11515" max="11515" width="6.5703125" style="5" customWidth="1"/>
    <col min="11516" max="11518" width="5.140625" style="5" customWidth="1"/>
    <col min="11519" max="11519" width="6.5703125" style="5" customWidth="1"/>
    <col min="11520" max="11520" width="11" style="5" customWidth="1"/>
    <col min="11521" max="11521" width="9.140625" style="5" customWidth="1"/>
    <col min="11522" max="11522" width="8.85546875" style="5"/>
    <col min="11523" max="11523" width="6.28515625" style="5" customWidth="1"/>
    <col min="11524" max="11765" width="8.85546875" style="5"/>
    <col min="11766" max="11766" width="19" style="5" customWidth="1"/>
    <col min="11767" max="11767" width="17.85546875" style="5" customWidth="1"/>
    <col min="11768" max="11768" width="7.140625" style="5" customWidth="1"/>
    <col min="11769" max="11769" width="6.140625" style="5" customWidth="1"/>
    <col min="11770" max="11770" width="5.42578125" style="5" customWidth="1"/>
    <col min="11771" max="11771" width="6.5703125" style="5" customWidth="1"/>
    <col min="11772" max="11774" width="5.140625" style="5" customWidth="1"/>
    <col min="11775" max="11775" width="6.5703125" style="5" customWidth="1"/>
    <col min="11776" max="11776" width="11" style="5" customWidth="1"/>
    <col min="11777" max="11777" width="9.140625" style="5" customWidth="1"/>
    <col min="11778" max="11778" width="8.85546875" style="5"/>
    <col min="11779" max="11779" width="6.28515625" style="5" customWidth="1"/>
    <col min="11780" max="12021" width="8.85546875" style="5"/>
    <col min="12022" max="12022" width="19" style="5" customWidth="1"/>
    <col min="12023" max="12023" width="17.85546875" style="5" customWidth="1"/>
    <col min="12024" max="12024" width="7.140625" style="5" customWidth="1"/>
    <col min="12025" max="12025" width="6.140625" style="5" customWidth="1"/>
    <col min="12026" max="12026" width="5.42578125" style="5" customWidth="1"/>
    <col min="12027" max="12027" width="6.5703125" style="5" customWidth="1"/>
    <col min="12028" max="12030" width="5.140625" style="5" customWidth="1"/>
    <col min="12031" max="12031" width="6.5703125" style="5" customWidth="1"/>
    <col min="12032" max="12032" width="11" style="5" customWidth="1"/>
    <col min="12033" max="12033" width="9.140625" style="5" customWidth="1"/>
    <col min="12034" max="12034" width="8.85546875" style="5"/>
    <col min="12035" max="12035" width="6.28515625" style="5" customWidth="1"/>
    <col min="12036" max="12277" width="8.85546875" style="5"/>
    <col min="12278" max="12278" width="19" style="5" customWidth="1"/>
    <col min="12279" max="12279" width="17.85546875" style="5" customWidth="1"/>
    <col min="12280" max="12280" width="7.140625" style="5" customWidth="1"/>
    <col min="12281" max="12281" width="6.140625" style="5" customWidth="1"/>
    <col min="12282" max="12282" width="5.42578125" style="5" customWidth="1"/>
    <col min="12283" max="12283" width="6.5703125" style="5" customWidth="1"/>
    <col min="12284" max="12286" width="5.140625" style="5" customWidth="1"/>
    <col min="12287" max="12287" width="6.5703125" style="5" customWidth="1"/>
    <col min="12288" max="12288" width="11" style="5" customWidth="1"/>
    <col min="12289" max="12289" width="9.140625" style="5" customWidth="1"/>
    <col min="12290" max="12290" width="8.85546875" style="5"/>
    <col min="12291" max="12291" width="6.28515625" style="5" customWidth="1"/>
    <col min="12292" max="12533" width="8.85546875" style="5"/>
    <col min="12534" max="12534" width="19" style="5" customWidth="1"/>
    <col min="12535" max="12535" width="17.85546875" style="5" customWidth="1"/>
    <col min="12536" max="12536" width="7.140625" style="5" customWidth="1"/>
    <col min="12537" max="12537" width="6.140625" style="5" customWidth="1"/>
    <col min="12538" max="12538" width="5.42578125" style="5" customWidth="1"/>
    <col min="12539" max="12539" width="6.5703125" style="5" customWidth="1"/>
    <col min="12540" max="12542" width="5.140625" style="5" customWidth="1"/>
    <col min="12543" max="12543" width="6.5703125" style="5" customWidth="1"/>
    <col min="12544" max="12544" width="11" style="5" customWidth="1"/>
    <col min="12545" max="12545" width="9.140625" style="5" customWidth="1"/>
    <col min="12546" max="12546" width="8.85546875" style="5"/>
    <col min="12547" max="12547" width="6.28515625" style="5" customWidth="1"/>
    <col min="12548" max="12789" width="8.85546875" style="5"/>
    <col min="12790" max="12790" width="19" style="5" customWidth="1"/>
    <col min="12791" max="12791" width="17.85546875" style="5" customWidth="1"/>
    <col min="12792" max="12792" width="7.140625" style="5" customWidth="1"/>
    <col min="12793" max="12793" width="6.140625" style="5" customWidth="1"/>
    <col min="12794" max="12794" width="5.42578125" style="5" customWidth="1"/>
    <col min="12795" max="12795" width="6.5703125" style="5" customWidth="1"/>
    <col min="12796" max="12798" width="5.140625" style="5" customWidth="1"/>
    <col min="12799" max="12799" width="6.5703125" style="5" customWidth="1"/>
    <col min="12800" max="12800" width="11" style="5" customWidth="1"/>
    <col min="12801" max="12801" width="9.140625" style="5" customWidth="1"/>
    <col min="12802" max="12802" width="8.85546875" style="5"/>
    <col min="12803" max="12803" width="6.28515625" style="5" customWidth="1"/>
    <col min="12804" max="13045" width="8.85546875" style="5"/>
    <col min="13046" max="13046" width="19" style="5" customWidth="1"/>
    <col min="13047" max="13047" width="17.85546875" style="5" customWidth="1"/>
    <col min="13048" max="13048" width="7.140625" style="5" customWidth="1"/>
    <col min="13049" max="13049" width="6.140625" style="5" customWidth="1"/>
    <col min="13050" max="13050" width="5.42578125" style="5" customWidth="1"/>
    <col min="13051" max="13051" width="6.5703125" style="5" customWidth="1"/>
    <col min="13052" max="13054" width="5.140625" style="5" customWidth="1"/>
    <col min="13055" max="13055" width="6.5703125" style="5" customWidth="1"/>
    <col min="13056" max="13056" width="11" style="5" customWidth="1"/>
    <col min="13057" max="13057" width="9.140625" style="5" customWidth="1"/>
    <col min="13058" max="13058" width="8.85546875" style="5"/>
    <col min="13059" max="13059" width="6.28515625" style="5" customWidth="1"/>
    <col min="13060" max="13301" width="8.85546875" style="5"/>
    <col min="13302" max="13302" width="19" style="5" customWidth="1"/>
    <col min="13303" max="13303" width="17.85546875" style="5" customWidth="1"/>
    <col min="13304" max="13304" width="7.140625" style="5" customWidth="1"/>
    <col min="13305" max="13305" width="6.140625" style="5" customWidth="1"/>
    <col min="13306" max="13306" width="5.42578125" style="5" customWidth="1"/>
    <col min="13307" max="13307" width="6.5703125" style="5" customWidth="1"/>
    <col min="13308" max="13310" width="5.140625" style="5" customWidth="1"/>
    <col min="13311" max="13311" width="6.5703125" style="5" customWidth="1"/>
    <col min="13312" max="13312" width="11" style="5" customWidth="1"/>
    <col min="13313" max="13313" width="9.140625" style="5" customWidth="1"/>
    <col min="13314" max="13314" width="8.85546875" style="5"/>
    <col min="13315" max="13315" width="6.28515625" style="5" customWidth="1"/>
    <col min="13316" max="13557" width="8.85546875" style="5"/>
    <col min="13558" max="13558" width="19" style="5" customWidth="1"/>
    <col min="13559" max="13559" width="17.85546875" style="5" customWidth="1"/>
    <col min="13560" max="13560" width="7.140625" style="5" customWidth="1"/>
    <col min="13561" max="13561" width="6.140625" style="5" customWidth="1"/>
    <col min="13562" max="13562" width="5.42578125" style="5" customWidth="1"/>
    <col min="13563" max="13563" width="6.5703125" style="5" customWidth="1"/>
    <col min="13564" max="13566" width="5.140625" style="5" customWidth="1"/>
    <col min="13567" max="13567" width="6.5703125" style="5" customWidth="1"/>
    <col min="13568" max="13568" width="11" style="5" customWidth="1"/>
    <col min="13569" max="13569" width="9.140625" style="5" customWidth="1"/>
    <col min="13570" max="13570" width="8.85546875" style="5"/>
    <col min="13571" max="13571" width="6.28515625" style="5" customWidth="1"/>
    <col min="13572" max="13813" width="8.85546875" style="5"/>
    <col min="13814" max="13814" width="19" style="5" customWidth="1"/>
    <col min="13815" max="13815" width="17.85546875" style="5" customWidth="1"/>
    <col min="13816" max="13816" width="7.140625" style="5" customWidth="1"/>
    <col min="13817" max="13817" width="6.140625" style="5" customWidth="1"/>
    <col min="13818" max="13818" width="5.42578125" style="5" customWidth="1"/>
    <col min="13819" max="13819" width="6.5703125" style="5" customWidth="1"/>
    <col min="13820" max="13822" width="5.140625" style="5" customWidth="1"/>
    <col min="13823" max="13823" width="6.5703125" style="5" customWidth="1"/>
    <col min="13824" max="13824" width="11" style="5" customWidth="1"/>
    <col min="13825" max="13825" width="9.140625" style="5" customWidth="1"/>
    <col min="13826" max="13826" width="8.85546875" style="5"/>
    <col min="13827" max="13827" width="6.28515625" style="5" customWidth="1"/>
    <col min="13828" max="14069" width="8.85546875" style="5"/>
    <col min="14070" max="14070" width="19" style="5" customWidth="1"/>
    <col min="14071" max="14071" width="17.85546875" style="5" customWidth="1"/>
    <col min="14072" max="14072" width="7.140625" style="5" customWidth="1"/>
    <col min="14073" max="14073" width="6.140625" style="5" customWidth="1"/>
    <col min="14074" max="14074" width="5.42578125" style="5" customWidth="1"/>
    <col min="14075" max="14075" width="6.5703125" style="5" customWidth="1"/>
    <col min="14076" max="14078" width="5.140625" style="5" customWidth="1"/>
    <col min="14079" max="14079" width="6.5703125" style="5" customWidth="1"/>
    <col min="14080" max="14080" width="11" style="5" customWidth="1"/>
    <col min="14081" max="14081" width="9.140625" style="5" customWidth="1"/>
    <col min="14082" max="14082" width="8.85546875" style="5"/>
    <col min="14083" max="14083" width="6.28515625" style="5" customWidth="1"/>
    <col min="14084" max="14325" width="8.85546875" style="5"/>
    <col min="14326" max="14326" width="19" style="5" customWidth="1"/>
    <col min="14327" max="14327" width="17.85546875" style="5" customWidth="1"/>
    <col min="14328" max="14328" width="7.140625" style="5" customWidth="1"/>
    <col min="14329" max="14329" width="6.140625" style="5" customWidth="1"/>
    <col min="14330" max="14330" width="5.42578125" style="5" customWidth="1"/>
    <col min="14331" max="14331" width="6.5703125" style="5" customWidth="1"/>
    <col min="14332" max="14334" width="5.140625" style="5" customWidth="1"/>
    <col min="14335" max="14335" width="6.5703125" style="5" customWidth="1"/>
    <col min="14336" max="14336" width="11" style="5" customWidth="1"/>
    <col min="14337" max="14337" width="9.140625" style="5" customWidth="1"/>
    <col min="14338" max="14338" width="8.85546875" style="5"/>
    <col min="14339" max="14339" width="6.28515625" style="5" customWidth="1"/>
    <col min="14340" max="14581" width="8.85546875" style="5"/>
    <col min="14582" max="14582" width="19" style="5" customWidth="1"/>
    <col min="14583" max="14583" width="17.85546875" style="5" customWidth="1"/>
    <col min="14584" max="14584" width="7.140625" style="5" customWidth="1"/>
    <col min="14585" max="14585" width="6.140625" style="5" customWidth="1"/>
    <col min="14586" max="14586" width="5.42578125" style="5" customWidth="1"/>
    <col min="14587" max="14587" width="6.5703125" style="5" customWidth="1"/>
    <col min="14588" max="14590" width="5.140625" style="5" customWidth="1"/>
    <col min="14591" max="14591" width="6.5703125" style="5" customWidth="1"/>
    <col min="14592" max="14592" width="11" style="5" customWidth="1"/>
    <col min="14593" max="14593" width="9.140625" style="5" customWidth="1"/>
    <col min="14594" max="14594" width="8.85546875" style="5"/>
    <col min="14595" max="14595" width="6.28515625" style="5" customWidth="1"/>
    <col min="14596" max="14837" width="8.85546875" style="5"/>
    <col min="14838" max="14838" width="19" style="5" customWidth="1"/>
    <col min="14839" max="14839" width="17.85546875" style="5" customWidth="1"/>
    <col min="14840" max="14840" width="7.140625" style="5" customWidth="1"/>
    <col min="14841" max="14841" width="6.140625" style="5" customWidth="1"/>
    <col min="14842" max="14842" width="5.42578125" style="5" customWidth="1"/>
    <col min="14843" max="14843" width="6.5703125" style="5" customWidth="1"/>
    <col min="14844" max="14846" width="5.140625" style="5" customWidth="1"/>
    <col min="14847" max="14847" width="6.5703125" style="5" customWidth="1"/>
    <col min="14848" max="14848" width="11" style="5" customWidth="1"/>
    <col min="14849" max="14849" width="9.140625" style="5" customWidth="1"/>
    <col min="14850" max="14850" width="8.85546875" style="5"/>
    <col min="14851" max="14851" width="6.28515625" style="5" customWidth="1"/>
    <col min="14852" max="15093" width="8.85546875" style="5"/>
    <col min="15094" max="15094" width="19" style="5" customWidth="1"/>
    <col min="15095" max="15095" width="17.85546875" style="5" customWidth="1"/>
    <col min="15096" max="15096" width="7.140625" style="5" customWidth="1"/>
    <col min="15097" max="15097" width="6.140625" style="5" customWidth="1"/>
    <col min="15098" max="15098" width="5.42578125" style="5" customWidth="1"/>
    <col min="15099" max="15099" width="6.5703125" style="5" customWidth="1"/>
    <col min="15100" max="15102" width="5.140625" style="5" customWidth="1"/>
    <col min="15103" max="15103" width="6.5703125" style="5" customWidth="1"/>
    <col min="15104" max="15104" width="11" style="5" customWidth="1"/>
    <col min="15105" max="15105" width="9.140625" style="5" customWidth="1"/>
    <col min="15106" max="15106" width="8.85546875" style="5"/>
    <col min="15107" max="15107" width="6.28515625" style="5" customWidth="1"/>
    <col min="15108" max="15349" width="8.85546875" style="5"/>
    <col min="15350" max="15350" width="19" style="5" customWidth="1"/>
    <col min="15351" max="15351" width="17.85546875" style="5" customWidth="1"/>
    <col min="15352" max="15352" width="7.140625" style="5" customWidth="1"/>
    <col min="15353" max="15353" width="6.140625" style="5" customWidth="1"/>
    <col min="15354" max="15354" width="5.42578125" style="5" customWidth="1"/>
    <col min="15355" max="15355" width="6.5703125" style="5" customWidth="1"/>
    <col min="15356" max="15358" width="5.140625" style="5" customWidth="1"/>
    <col min="15359" max="15359" width="6.5703125" style="5" customWidth="1"/>
    <col min="15360" max="15360" width="11" style="5" customWidth="1"/>
    <col min="15361" max="15361" width="9.140625" style="5" customWidth="1"/>
    <col min="15362" max="15362" width="8.85546875" style="5"/>
    <col min="15363" max="15363" width="6.28515625" style="5" customWidth="1"/>
    <col min="15364" max="15605" width="8.85546875" style="5"/>
    <col min="15606" max="15606" width="19" style="5" customWidth="1"/>
    <col min="15607" max="15607" width="17.85546875" style="5" customWidth="1"/>
    <col min="15608" max="15608" width="7.140625" style="5" customWidth="1"/>
    <col min="15609" max="15609" width="6.140625" style="5" customWidth="1"/>
    <col min="15610" max="15610" width="5.42578125" style="5" customWidth="1"/>
    <col min="15611" max="15611" width="6.5703125" style="5" customWidth="1"/>
    <col min="15612" max="15614" width="5.140625" style="5" customWidth="1"/>
    <col min="15615" max="15615" width="6.5703125" style="5" customWidth="1"/>
    <col min="15616" max="15616" width="11" style="5" customWidth="1"/>
    <col min="15617" max="15617" width="9.140625" style="5" customWidth="1"/>
    <col min="15618" max="15618" width="8.85546875" style="5"/>
    <col min="15619" max="15619" width="6.28515625" style="5" customWidth="1"/>
    <col min="15620" max="15861" width="8.85546875" style="5"/>
    <col min="15862" max="15862" width="19" style="5" customWidth="1"/>
    <col min="15863" max="15863" width="17.85546875" style="5" customWidth="1"/>
    <col min="15864" max="15864" width="7.140625" style="5" customWidth="1"/>
    <col min="15865" max="15865" width="6.140625" style="5" customWidth="1"/>
    <col min="15866" max="15866" width="5.42578125" style="5" customWidth="1"/>
    <col min="15867" max="15867" width="6.5703125" style="5" customWidth="1"/>
    <col min="15868" max="15870" width="5.140625" style="5" customWidth="1"/>
    <col min="15871" max="15871" width="6.5703125" style="5" customWidth="1"/>
    <col min="15872" max="15872" width="11" style="5" customWidth="1"/>
    <col min="15873" max="15873" width="9.140625" style="5" customWidth="1"/>
    <col min="15874" max="15874" width="8.85546875" style="5"/>
    <col min="15875" max="15875" width="6.28515625" style="5" customWidth="1"/>
    <col min="15876" max="16117" width="8.85546875" style="5"/>
    <col min="16118" max="16118" width="19" style="5" customWidth="1"/>
    <col min="16119" max="16119" width="17.85546875" style="5" customWidth="1"/>
    <col min="16120" max="16120" width="7.140625" style="5" customWidth="1"/>
    <col min="16121" max="16121" width="6.140625" style="5" customWidth="1"/>
    <col min="16122" max="16122" width="5.42578125" style="5" customWidth="1"/>
    <col min="16123" max="16123" width="6.5703125" style="5" customWidth="1"/>
    <col min="16124" max="16126" width="5.140625" style="5" customWidth="1"/>
    <col min="16127" max="16127" width="6.5703125" style="5" customWidth="1"/>
    <col min="16128" max="16128" width="11" style="5" customWidth="1"/>
    <col min="16129" max="16129" width="9.140625" style="5" customWidth="1"/>
    <col min="16130" max="16130" width="8.85546875" style="5"/>
    <col min="16131" max="16131" width="6.28515625" style="5" customWidth="1"/>
    <col min="16132" max="16372" width="8.85546875" style="5"/>
    <col min="16373" max="16384" width="8.85546875" style="5" customWidth="1"/>
  </cols>
  <sheetData>
    <row r="1" spans="1:60" s="17" customFormat="1" ht="13.9" customHeight="1" x14ac:dyDescent="0.25">
      <c r="A1" s="110" t="s">
        <v>53</v>
      </c>
      <c r="B1" s="110"/>
      <c r="C1" s="91"/>
      <c r="D1" s="110" t="s">
        <v>40</v>
      </c>
      <c r="E1" s="110"/>
      <c r="F1" s="110"/>
      <c r="G1" s="110"/>
      <c r="H1" s="110"/>
      <c r="I1" s="110"/>
      <c r="J1" s="110"/>
      <c r="K1" s="110"/>
      <c r="L1" s="11"/>
      <c r="M1" s="110" t="s">
        <v>41</v>
      </c>
      <c r="N1" s="110"/>
      <c r="O1" s="110"/>
      <c r="P1" s="110"/>
      <c r="Q1" s="110"/>
      <c r="R1" s="110"/>
      <c r="S1" s="110"/>
      <c r="T1" s="110"/>
      <c r="V1" s="110" t="s">
        <v>42</v>
      </c>
      <c r="W1" s="110"/>
      <c r="X1" s="110"/>
      <c r="Y1" s="110"/>
      <c r="Z1" s="110"/>
      <c r="AA1" s="110"/>
      <c r="AB1" s="110"/>
      <c r="AC1" s="110"/>
      <c r="AE1" s="110" t="s">
        <v>43</v>
      </c>
      <c r="AF1" s="110"/>
      <c r="AG1" s="110"/>
      <c r="AH1" s="110"/>
      <c r="AI1" s="110"/>
      <c r="AJ1" s="110"/>
      <c r="AK1" s="110"/>
      <c r="AL1" s="110"/>
      <c r="AM1" s="69"/>
      <c r="AO1" s="110" t="s">
        <v>45</v>
      </c>
      <c r="AP1" s="110"/>
      <c r="AQ1" s="110"/>
      <c r="AR1" s="110"/>
      <c r="AS1" s="110"/>
      <c r="AT1" s="110"/>
      <c r="AU1" s="110"/>
      <c r="AV1" s="110"/>
    </row>
    <row r="2" spans="1:60" s="17" customFormat="1" ht="13.9" customHeight="1" x14ac:dyDescent="0.25">
      <c r="A2" s="28"/>
      <c r="B2" s="11"/>
      <c r="C2" s="91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  <c r="AH2" s="69"/>
      <c r="AI2" s="69"/>
      <c r="AJ2" s="69"/>
      <c r="AK2" s="69"/>
      <c r="AL2" s="69"/>
      <c r="AM2" s="69"/>
      <c r="AN2" s="69"/>
      <c r="AO2" s="69"/>
      <c r="AP2" s="69"/>
      <c r="AQ2" s="69"/>
      <c r="AR2" s="69"/>
      <c r="AS2" s="69"/>
      <c r="AT2" s="69"/>
      <c r="AU2" s="69"/>
      <c r="AV2" s="69"/>
      <c r="AW2" s="69"/>
    </row>
    <row r="3" spans="1:60" ht="13.9" customHeight="1" x14ac:dyDescent="0.25">
      <c r="A3" s="28" t="s">
        <v>51</v>
      </c>
      <c r="B3" s="11" t="s">
        <v>1</v>
      </c>
      <c r="C3" s="91" t="s">
        <v>2</v>
      </c>
      <c r="D3" s="20" t="s">
        <v>19</v>
      </c>
      <c r="E3" s="20" t="s">
        <v>20</v>
      </c>
      <c r="F3" s="20" t="s">
        <v>21</v>
      </c>
      <c r="G3" s="20" t="s">
        <v>22</v>
      </c>
      <c r="H3" s="20" t="s">
        <v>23</v>
      </c>
      <c r="I3" s="20" t="s">
        <v>24</v>
      </c>
      <c r="J3" s="20" t="s">
        <v>25</v>
      </c>
      <c r="K3" s="11" t="s">
        <v>26</v>
      </c>
      <c r="M3" s="30" t="s">
        <v>19</v>
      </c>
      <c r="N3" s="30" t="s">
        <v>20</v>
      </c>
      <c r="O3" s="30" t="s">
        <v>21</v>
      </c>
      <c r="P3" s="30" t="s">
        <v>22</v>
      </c>
      <c r="Q3" s="30" t="s">
        <v>23</v>
      </c>
      <c r="R3" s="30" t="s">
        <v>24</v>
      </c>
      <c r="S3" s="30" t="s">
        <v>25</v>
      </c>
      <c r="T3" s="30" t="s">
        <v>26</v>
      </c>
      <c r="V3" s="30" t="s">
        <v>19</v>
      </c>
      <c r="W3" s="30" t="s">
        <v>20</v>
      </c>
      <c r="X3" s="30" t="s">
        <v>21</v>
      </c>
      <c r="Y3" s="30" t="s">
        <v>22</v>
      </c>
      <c r="Z3" s="30" t="s">
        <v>23</v>
      </c>
      <c r="AA3" s="30" t="s">
        <v>24</v>
      </c>
      <c r="AB3" s="30" t="s">
        <v>25</v>
      </c>
      <c r="AC3" s="30" t="s">
        <v>26</v>
      </c>
      <c r="AE3" s="30" t="s">
        <v>19</v>
      </c>
      <c r="AF3" s="30" t="s">
        <v>20</v>
      </c>
      <c r="AG3" s="30" t="s">
        <v>21</v>
      </c>
      <c r="AH3" s="30" t="s">
        <v>22</v>
      </c>
      <c r="AI3" s="30" t="s">
        <v>23</v>
      </c>
      <c r="AJ3" s="30" t="s">
        <v>24</v>
      </c>
      <c r="AK3" s="30" t="s">
        <v>25</v>
      </c>
      <c r="AL3" s="30" t="s">
        <v>26</v>
      </c>
      <c r="AM3" s="69"/>
      <c r="AO3" s="30" t="s">
        <v>19</v>
      </c>
      <c r="AP3" s="30" t="s">
        <v>20</v>
      </c>
      <c r="AQ3" s="30" t="s">
        <v>21</v>
      </c>
      <c r="AR3" s="30" t="s">
        <v>22</v>
      </c>
      <c r="AS3" s="30" t="s">
        <v>23</v>
      </c>
      <c r="AT3" s="30" t="s">
        <v>24</v>
      </c>
      <c r="AU3" s="30" t="s">
        <v>25</v>
      </c>
      <c r="AV3" s="30" t="s">
        <v>26</v>
      </c>
      <c r="AW3"/>
      <c r="AY3" s="94"/>
      <c r="AZ3" s="94"/>
      <c r="BA3" s="94"/>
      <c r="BB3" s="94"/>
      <c r="BC3" s="94"/>
      <c r="BD3" s="94"/>
      <c r="BE3" s="94"/>
      <c r="BF3" s="94"/>
      <c r="BG3" s="94"/>
    </row>
    <row r="4" spans="1:60" ht="13.9" customHeight="1" x14ac:dyDescent="0.25">
      <c r="B4" s="14" t="s">
        <v>68</v>
      </c>
      <c r="C4" s="7" t="s">
        <v>15</v>
      </c>
      <c r="D4" s="39">
        <v>97</v>
      </c>
      <c r="E4" s="39">
        <v>96</v>
      </c>
      <c r="F4" s="39">
        <v>96</v>
      </c>
      <c r="G4" s="39">
        <v>96</v>
      </c>
      <c r="H4" s="39">
        <v>94</v>
      </c>
      <c r="I4" s="39">
        <v>97</v>
      </c>
      <c r="J4" s="38">
        <f t="shared" ref="J4:J7" si="0">SUM(D4:I4)</f>
        <v>576</v>
      </c>
      <c r="K4" s="32">
        <f>SUM(J4,J5,J6,J7)</f>
        <v>2227</v>
      </c>
      <c r="M4" s="36">
        <v>97</v>
      </c>
      <c r="N4" s="36">
        <v>96</v>
      </c>
      <c r="O4" s="36">
        <v>97</v>
      </c>
      <c r="P4" s="36">
        <v>96</v>
      </c>
      <c r="Q4" s="36">
        <v>98</v>
      </c>
      <c r="R4" s="36">
        <v>95</v>
      </c>
      <c r="S4" s="53">
        <f t="shared" ref="S4:S7" si="1">SUM(M4:R4)</f>
        <v>579</v>
      </c>
      <c r="T4" s="92">
        <f>SUM(S4,S5,S6,S7)</f>
        <v>2233</v>
      </c>
      <c r="V4" s="36">
        <v>97</v>
      </c>
      <c r="W4" s="36">
        <v>98</v>
      </c>
      <c r="X4" s="36">
        <v>97</v>
      </c>
      <c r="Y4" s="36">
        <v>98</v>
      </c>
      <c r="Z4" s="36">
        <v>97</v>
      </c>
      <c r="AA4" s="36">
        <v>96</v>
      </c>
      <c r="AB4" s="79">
        <f t="shared" ref="AB4:AB7" si="2">SUM(V4:AA4)</f>
        <v>583</v>
      </c>
      <c r="AC4" s="92">
        <f>SUM(AB4,AB5,AB6,AB7)</f>
        <v>2273</v>
      </c>
      <c r="AE4" s="96">
        <v>93</v>
      </c>
      <c r="AF4" s="96">
        <v>97</v>
      </c>
      <c r="AG4" s="96">
        <v>95</v>
      </c>
      <c r="AH4" s="96">
        <v>96</v>
      </c>
      <c r="AI4" s="96">
        <v>96</v>
      </c>
      <c r="AJ4" s="96">
        <v>100</v>
      </c>
      <c r="AK4" s="79">
        <f t="shared" ref="AK4:AK7" si="3">SUM(AE4:AJ4)</f>
        <v>577</v>
      </c>
      <c r="AL4" s="92">
        <f>SUM(AK4,AK5,AK6,AK7)</f>
        <v>2252</v>
      </c>
      <c r="AM4" s="69"/>
      <c r="AN4" s="13"/>
      <c r="AO4" s="94">
        <v>96</v>
      </c>
      <c r="AP4" s="94">
        <v>93</v>
      </c>
      <c r="AQ4" s="94">
        <v>95</v>
      </c>
      <c r="AR4" s="94">
        <v>94</v>
      </c>
      <c r="AS4" s="94">
        <v>95</v>
      </c>
      <c r="AT4" s="94">
        <v>97</v>
      </c>
      <c r="AU4" s="79">
        <f t="shared" ref="AU4:AU7" si="4">SUM(AO4:AT4)</f>
        <v>570</v>
      </c>
      <c r="AV4" s="73">
        <f>SUM(AU4,AU5,AU6,AU7,AU8)-MIN(AU4,AU5,AU6,AU7,AU8)</f>
        <v>2256</v>
      </c>
      <c r="AW4"/>
      <c r="AX4" s="36"/>
      <c r="AY4" s="94"/>
      <c r="AZ4" s="94"/>
      <c r="BA4" s="94"/>
      <c r="BB4" s="94"/>
      <c r="BC4" s="94"/>
      <c r="BD4" s="94"/>
      <c r="BE4" s="94"/>
      <c r="BF4" s="94"/>
      <c r="BG4" s="94"/>
    </row>
    <row r="5" spans="1:60" ht="13.9" customHeight="1" x14ac:dyDescent="0.25">
      <c r="B5" s="14" t="s">
        <v>73</v>
      </c>
      <c r="C5" s="7" t="s">
        <v>15</v>
      </c>
      <c r="D5" s="39">
        <v>95</v>
      </c>
      <c r="E5" s="39">
        <v>91</v>
      </c>
      <c r="F5" s="39">
        <v>94</v>
      </c>
      <c r="G5" s="39">
        <v>93</v>
      </c>
      <c r="H5" s="39">
        <v>93</v>
      </c>
      <c r="I5" s="39">
        <v>94</v>
      </c>
      <c r="J5" s="38">
        <f t="shared" si="0"/>
        <v>560</v>
      </c>
      <c r="K5" s="7"/>
      <c r="M5" s="2">
        <v>90</v>
      </c>
      <c r="N5" s="2">
        <v>92</v>
      </c>
      <c r="O5" s="2">
        <v>92</v>
      </c>
      <c r="P5" s="2">
        <v>86</v>
      </c>
      <c r="Q5" s="2">
        <v>88</v>
      </c>
      <c r="R5" s="2">
        <v>91</v>
      </c>
      <c r="S5" s="53">
        <f t="shared" si="1"/>
        <v>539</v>
      </c>
      <c r="T5" s="7"/>
      <c r="V5" s="2">
        <v>92</v>
      </c>
      <c r="W5" s="2">
        <v>99</v>
      </c>
      <c r="X5" s="2">
        <v>95</v>
      </c>
      <c r="Y5" s="2">
        <v>95</v>
      </c>
      <c r="Z5" s="2">
        <v>95</v>
      </c>
      <c r="AA5" s="2">
        <v>95</v>
      </c>
      <c r="AB5" s="79">
        <f t="shared" si="2"/>
        <v>571</v>
      </c>
      <c r="AC5" s="7"/>
      <c r="AE5" s="96">
        <v>96</v>
      </c>
      <c r="AF5" s="96">
        <v>94</v>
      </c>
      <c r="AG5" s="96">
        <v>91</v>
      </c>
      <c r="AH5" s="96">
        <v>94</v>
      </c>
      <c r="AI5" s="96">
        <v>97</v>
      </c>
      <c r="AJ5" s="96">
        <v>91</v>
      </c>
      <c r="AK5" s="79">
        <f t="shared" si="3"/>
        <v>563</v>
      </c>
      <c r="AL5" s="7"/>
      <c r="AM5" s="7"/>
      <c r="AN5" s="13"/>
      <c r="AO5" s="94">
        <v>94</v>
      </c>
      <c r="AP5" s="94">
        <v>94</v>
      </c>
      <c r="AQ5" s="94">
        <v>94</v>
      </c>
      <c r="AR5" s="94">
        <v>95</v>
      </c>
      <c r="AS5" s="94">
        <v>92</v>
      </c>
      <c r="AT5" s="94">
        <v>96</v>
      </c>
      <c r="AU5" s="79">
        <f t="shared" si="4"/>
        <v>565</v>
      </c>
      <c r="AV5" s="7"/>
      <c r="AW5"/>
      <c r="AX5" s="2"/>
      <c r="AY5" s="94"/>
      <c r="AZ5" s="94"/>
      <c r="BA5" s="94"/>
      <c r="BB5" s="94"/>
      <c r="BC5" s="94"/>
      <c r="BD5" s="94"/>
      <c r="BE5" s="94"/>
      <c r="BF5" s="94"/>
      <c r="BG5" s="94"/>
    </row>
    <row r="6" spans="1:60" ht="13.9" customHeight="1" x14ac:dyDescent="0.25">
      <c r="B6" s="14" t="s">
        <v>74</v>
      </c>
      <c r="C6" s="7" t="s">
        <v>15</v>
      </c>
      <c r="D6" s="39">
        <v>94</v>
      </c>
      <c r="E6" s="39">
        <v>94</v>
      </c>
      <c r="F6" s="39">
        <v>94</v>
      </c>
      <c r="G6" s="39">
        <v>93</v>
      </c>
      <c r="H6" s="39">
        <v>96</v>
      </c>
      <c r="I6" s="39">
        <v>89</v>
      </c>
      <c r="J6" s="38">
        <f t="shared" si="0"/>
        <v>560</v>
      </c>
      <c r="K6" s="7"/>
      <c r="M6" s="36">
        <v>98</v>
      </c>
      <c r="N6" s="36">
        <v>96</v>
      </c>
      <c r="O6" s="36">
        <v>94</v>
      </c>
      <c r="P6" s="36">
        <v>89</v>
      </c>
      <c r="Q6" s="36">
        <v>91</v>
      </c>
      <c r="R6" s="36">
        <v>95</v>
      </c>
      <c r="S6" s="53">
        <f t="shared" si="1"/>
        <v>563</v>
      </c>
      <c r="T6" s="7"/>
      <c r="V6" s="36">
        <v>92</v>
      </c>
      <c r="W6" s="36">
        <v>95</v>
      </c>
      <c r="X6" s="36">
        <v>92</v>
      </c>
      <c r="Y6" s="36">
        <v>90</v>
      </c>
      <c r="Z6" s="36">
        <v>92</v>
      </c>
      <c r="AA6" s="36">
        <v>93</v>
      </c>
      <c r="AB6" s="79">
        <f t="shared" si="2"/>
        <v>554</v>
      </c>
      <c r="AC6" s="7"/>
      <c r="AE6" s="96">
        <v>91</v>
      </c>
      <c r="AF6" s="96">
        <v>92</v>
      </c>
      <c r="AG6" s="96">
        <v>96</v>
      </c>
      <c r="AH6" s="96">
        <v>93</v>
      </c>
      <c r="AI6" s="96">
        <v>94</v>
      </c>
      <c r="AJ6" s="96">
        <v>95</v>
      </c>
      <c r="AK6" s="92">
        <f t="shared" si="3"/>
        <v>561</v>
      </c>
      <c r="AL6" s="7"/>
      <c r="AM6" s="7"/>
      <c r="AN6" s="13"/>
      <c r="AO6" s="94">
        <v>93</v>
      </c>
      <c r="AP6" s="94">
        <v>98</v>
      </c>
      <c r="AQ6" s="94">
        <v>91</v>
      </c>
      <c r="AR6" s="94">
        <v>89</v>
      </c>
      <c r="AS6" s="94">
        <v>91</v>
      </c>
      <c r="AT6" s="94">
        <v>93</v>
      </c>
      <c r="AU6" s="79">
        <f t="shared" si="4"/>
        <v>555</v>
      </c>
      <c r="AV6" s="7"/>
      <c r="AW6"/>
      <c r="AX6" s="36"/>
      <c r="AY6" s="94"/>
      <c r="AZ6" s="94"/>
      <c r="BA6" s="94"/>
      <c r="BB6" s="94"/>
      <c r="BC6" s="94"/>
      <c r="BD6" s="94"/>
      <c r="BE6" s="94"/>
      <c r="BF6" s="94"/>
      <c r="BG6" s="94"/>
    </row>
    <row r="7" spans="1:60" ht="13.9" customHeight="1" x14ac:dyDescent="0.25">
      <c r="B7" s="14" t="s">
        <v>75</v>
      </c>
      <c r="C7" s="7" t="s">
        <v>15</v>
      </c>
      <c r="D7" s="39">
        <v>82</v>
      </c>
      <c r="E7" s="39">
        <v>86</v>
      </c>
      <c r="F7" s="39">
        <v>92</v>
      </c>
      <c r="G7" s="39">
        <v>88</v>
      </c>
      <c r="H7" s="39">
        <v>91</v>
      </c>
      <c r="I7" s="39">
        <v>92</v>
      </c>
      <c r="J7" s="38">
        <f t="shared" si="0"/>
        <v>531</v>
      </c>
      <c r="K7" s="7"/>
      <c r="M7" s="36">
        <v>95</v>
      </c>
      <c r="N7" s="36">
        <v>89</v>
      </c>
      <c r="O7" s="36">
        <v>94</v>
      </c>
      <c r="P7" s="36">
        <v>88</v>
      </c>
      <c r="Q7" s="36">
        <v>92</v>
      </c>
      <c r="R7" s="36">
        <v>94</v>
      </c>
      <c r="S7" s="53">
        <f t="shared" si="1"/>
        <v>552</v>
      </c>
      <c r="T7" s="7"/>
      <c r="V7" s="36">
        <v>91</v>
      </c>
      <c r="W7" s="36">
        <v>96</v>
      </c>
      <c r="X7" s="36">
        <v>96</v>
      </c>
      <c r="Y7" s="36">
        <v>93</v>
      </c>
      <c r="Z7" s="36">
        <v>95</v>
      </c>
      <c r="AA7" s="36">
        <v>94</v>
      </c>
      <c r="AB7" s="79">
        <f t="shared" si="2"/>
        <v>565</v>
      </c>
      <c r="AC7" s="7"/>
      <c r="AE7" s="96">
        <v>91</v>
      </c>
      <c r="AF7" s="96">
        <v>90</v>
      </c>
      <c r="AG7" s="96">
        <v>93</v>
      </c>
      <c r="AH7" s="96">
        <v>94</v>
      </c>
      <c r="AI7" s="96">
        <v>87</v>
      </c>
      <c r="AJ7" s="96">
        <v>96</v>
      </c>
      <c r="AK7" s="79">
        <f t="shared" si="3"/>
        <v>551</v>
      </c>
      <c r="AL7" s="7"/>
      <c r="AM7" s="7"/>
      <c r="AN7" s="13"/>
      <c r="AO7" s="94">
        <v>89</v>
      </c>
      <c r="AP7" s="94">
        <v>96</v>
      </c>
      <c r="AQ7" s="94">
        <v>95</v>
      </c>
      <c r="AR7" s="94">
        <v>93</v>
      </c>
      <c r="AS7" s="94">
        <v>97</v>
      </c>
      <c r="AT7" s="94">
        <v>96</v>
      </c>
      <c r="AU7" s="79">
        <f t="shared" si="4"/>
        <v>566</v>
      </c>
      <c r="AV7" s="7"/>
      <c r="AW7"/>
      <c r="AX7" s="36"/>
      <c r="AY7" s="94"/>
      <c r="AZ7" s="94"/>
      <c r="BA7" s="94"/>
      <c r="BB7" s="94"/>
      <c r="BC7" s="94"/>
      <c r="BD7" s="94"/>
      <c r="BE7" s="94"/>
      <c r="BF7" s="94"/>
      <c r="BG7" s="94"/>
    </row>
    <row r="8" spans="1:60" ht="13.9" customHeight="1" x14ac:dyDescent="0.25">
      <c r="B8" s="14" t="s">
        <v>106</v>
      </c>
      <c r="C8" s="7" t="s">
        <v>15</v>
      </c>
      <c r="D8" s="94">
        <v>82</v>
      </c>
      <c r="E8" s="94">
        <v>86</v>
      </c>
      <c r="F8" s="94">
        <v>92</v>
      </c>
      <c r="G8" s="94">
        <v>88</v>
      </c>
      <c r="H8" s="94">
        <v>91</v>
      </c>
      <c r="I8" s="94">
        <v>92</v>
      </c>
      <c r="J8" s="100">
        <f t="shared" ref="J8" si="5">SUM(D8:I8)</f>
        <v>531</v>
      </c>
      <c r="K8" s="7"/>
      <c r="M8" s="96">
        <v>95</v>
      </c>
      <c r="N8" s="96">
        <v>89</v>
      </c>
      <c r="O8" s="96">
        <v>94</v>
      </c>
      <c r="P8" s="96">
        <v>88</v>
      </c>
      <c r="Q8" s="96">
        <v>92</v>
      </c>
      <c r="R8" s="96">
        <v>94</v>
      </c>
      <c r="S8" s="100">
        <f t="shared" ref="S8" si="6">SUM(M8:R8)</f>
        <v>552</v>
      </c>
      <c r="T8" s="7"/>
      <c r="V8" s="96">
        <v>91</v>
      </c>
      <c r="W8" s="96">
        <v>96</v>
      </c>
      <c r="X8" s="96">
        <v>96</v>
      </c>
      <c r="Y8" s="96">
        <v>93</v>
      </c>
      <c r="Z8" s="96">
        <v>95</v>
      </c>
      <c r="AA8" s="96">
        <v>94</v>
      </c>
      <c r="AB8" s="100">
        <f t="shared" ref="AB8" si="7">SUM(V8:AA8)</f>
        <v>565</v>
      </c>
      <c r="AC8" s="7"/>
      <c r="AE8" s="96">
        <v>91</v>
      </c>
      <c r="AF8" s="96">
        <v>90</v>
      </c>
      <c r="AG8" s="96">
        <v>93</v>
      </c>
      <c r="AH8" s="96">
        <v>94</v>
      </c>
      <c r="AI8" s="96">
        <v>87</v>
      </c>
      <c r="AJ8" s="96">
        <v>96</v>
      </c>
      <c r="AK8" s="100">
        <f t="shared" ref="AK8" si="8">SUM(AE8:AJ8)</f>
        <v>551</v>
      </c>
      <c r="AL8" s="7"/>
      <c r="AM8" s="7"/>
      <c r="AN8" s="13"/>
      <c r="AO8" s="94">
        <v>82</v>
      </c>
      <c r="AP8" s="94">
        <v>78</v>
      </c>
      <c r="AQ8" s="94">
        <v>80</v>
      </c>
      <c r="AR8" s="94">
        <v>85</v>
      </c>
      <c r="AS8" s="94">
        <v>85</v>
      </c>
      <c r="AT8" s="94">
        <v>79</v>
      </c>
      <c r="AU8" s="100">
        <f t="shared" ref="AU8" si="9">SUM(AO8:AT8)</f>
        <v>489</v>
      </c>
      <c r="AV8" s="7"/>
      <c r="AW8" s="94"/>
      <c r="AX8" s="96"/>
      <c r="AY8" s="94"/>
      <c r="AZ8" s="94"/>
      <c r="BA8" s="94"/>
      <c r="BB8" s="94"/>
      <c r="BC8" s="94"/>
      <c r="BD8" s="94"/>
      <c r="BE8" s="94"/>
      <c r="BF8" s="94"/>
      <c r="BG8" s="94"/>
    </row>
    <row r="9" spans="1:60" ht="13.9" customHeight="1" x14ac:dyDescent="0.25">
      <c r="J9" s="7"/>
      <c r="K9" s="7"/>
      <c r="S9" s="7"/>
      <c r="T9" s="7"/>
      <c r="AB9" s="7"/>
      <c r="AC9" s="7"/>
      <c r="AK9" s="7"/>
      <c r="AL9" s="7"/>
      <c r="AM9" s="7"/>
      <c r="AU9" s="7"/>
      <c r="AV9" s="7"/>
      <c r="AY9" s="94"/>
      <c r="AZ9" s="94"/>
      <c r="BA9" s="94"/>
      <c r="BB9" s="94"/>
      <c r="BC9" s="94"/>
      <c r="BD9" s="94"/>
      <c r="BE9" s="94"/>
      <c r="BF9" s="94"/>
      <c r="BG9" s="94"/>
    </row>
    <row r="10" spans="1:60" s="17" customFormat="1" ht="13.9" customHeight="1" x14ac:dyDescent="0.25">
      <c r="A10" s="28" t="s">
        <v>0</v>
      </c>
      <c r="B10" s="11" t="s">
        <v>1</v>
      </c>
      <c r="C10" s="91" t="s">
        <v>2</v>
      </c>
      <c r="D10" s="20" t="s">
        <v>19</v>
      </c>
      <c r="E10" s="20" t="s">
        <v>20</v>
      </c>
      <c r="F10" s="20" t="s">
        <v>21</v>
      </c>
      <c r="G10" s="20" t="s">
        <v>22</v>
      </c>
      <c r="H10" s="20" t="s">
        <v>23</v>
      </c>
      <c r="I10" s="20" t="s">
        <v>24</v>
      </c>
      <c r="J10" s="20" t="s">
        <v>25</v>
      </c>
      <c r="K10" s="11" t="s">
        <v>26</v>
      </c>
      <c r="L10" s="11"/>
      <c r="M10" s="30" t="s">
        <v>19</v>
      </c>
      <c r="N10" s="30" t="s">
        <v>20</v>
      </c>
      <c r="O10" s="30" t="s">
        <v>21</v>
      </c>
      <c r="P10" s="30" t="s">
        <v>22</v>
      </c>
      <c r="Q10" s="30" t="s">
        <v>23</v>
      </c>
      <c r="R10" s="30" t="s">
        <v>24</v>
      </c>
      <c r="S10" s="30" t="s">
        <v>25</v>
      </c>
      <c r="T10" s="30" t="s">
        <v>26</v>
      </c>
      <c r="V10" s="30" t="s">
        <v>19</v>
      </c>
      <c r="W10" s="30" t="s">
        <v>20</v>
      </c>
      <c r="X10" s="30" t="s">
        <v>21</v>
      </c>
      <c r="Y10" s="30" t="s">
        <v>22</v>
      </c>
      <c r="Z10" s="30" t="s">
        <v>23</v>
      </c>
      <c r="AA10" s="30" t="s">
        <v>24</v>
      </c>
      <c r="AB10" s="30" t="s">
        <v>25</v>
      </c>
      <c r="AC10" s="30" t="s">
        <v>26</v>
      </c>
      <c r="AE10" s="30" t="s">
        <v>19</v>
      </c>
      <c r="AF10" s="30" t="s">
        <v>20</v>
      </c>
      <c r="AG10" s="30" t="s">
        <v>21</v>
      </c>
      <c r="AH10" s="30" t="s">
        <v>22</v>
      </c>
      <c r="AI10" s="30" t="s">
        <v>23</v>
      </c>
      <c r="AJ10" s="30" t="s">
        <v>24</v>
      </c>
      <c r="AK10" s="30" t="s">
        <v>25</v>
      </c>
      <c r="AL10" s="30" t="s">
        <v>26</v>
      </c>
      <c r="AM10" s="69"/>
      <c r="AO10" s="30" t="s">
        <v>19</v>
      </c>
      <c r="AP10" s="30" t="s">
        <v>20</v>
      </c>
      <c r="AQ10" s="30" t="s">
        <v>21</v>
      </c>
      <c r="AR10" s="30" t="s">
        <v>22</v>
      </c>
      <c r="AS10" s="30" t="s">
        <v>23</v>
      </c>
      <c r="AT10" s="30" t="s">
        <v>24</v>
      </c>
      <c r="AU10" s="30" t="s">
        <v>25</v>
      </c>
      <c r="AV10" s="30" t="s">
        <v>26</v>
      </c>
      <c r="AY10" s="94"/>
      <c r="AZ10" s="94"/>
      <c r="BA10" s="94"/>
      <c r="BB10" s="94"/>
      <c r="BC10" s="94"/>
      <c r="BD10" s="94"/>
      <c r="BE10" s="94"/>
      <c r="BF10" s="94"/>
      <c r="BG10" s="94"/>
    </row>
    <row r="11" spans="1:60" s="17" customFormat="1" ht="13.9" customHeight="1" x14ac:dyDescent="0.25">
      <c r="A11" s="3"/>
      <c r="B11" s="8" t="s">
        <v>67</v>
      </c>
      <c r="C11" s="2" t="s">
        <v>49</v>
      </c>
      <c r="D11" s="36">
        <v>92</v>
      </c>
      <c r="E11" s="36">
        <v>96</v>
      </c>
      <c r="F11" s="36">
        <v>97</v>
      </c>
      <c r="G11" s="36">
        <v>97</v>
      </c>
      <c r="H11" s="36">
        <v>93</v>
      </c>
      <c r="I11" s="36">
        <v>95</v>
      </c>
      <c r="J11" s="78">
        <f t="shared" ref="J11:J16" si="10">SUM(D11:I11)</f>
        <v>570</v>
      </c>
      <c r="K11" s="32">
        <f>SUM(J11,J12,J13,J14,J15)-MIN(J11,J12,J13,J14,J15)</f>
        <v>2267</v>
      </c>
      <c r="L11" s="11"/>
      <c r="M11" s="36">
        <v>93</v>
      </c>
      <c r="N11" s="36">
        <v>91</v>
      </c>
      <c r="O11" s="36">
        <v>96</v>
      </c>
      <c r="P11" s="36">
        <v>92</v>
      </c>
      <c r="Q11" s="36">
        <v>94</v>
      </c>
      <c r="R11" s="36">
        <v>94</v>
      </c>
      <c r="S11" s="80">
        <f t="shared" ref="S11:S19" si="11">SUM(M11:R11)</f>
        <v>560</v>
      </c>
      <c r="T11" s="81">
        <f>SUM(S11,S12,S13,S14,S15)-MIN(S11,S12,S13,S14,S15)</f>
        <v>2272</v>
      </c>
      <c r="V11" s="36">
        <v>94</v>
      </c>
      <c r="W11" s="36">
        <v>98</v>
      </c>
      <c r="X11" s="36">
        <v>95</v>
      </c>
      <c r="Y11" s="36">
        <v>97</v>
      </c>
      <c r="Z11" s="36">
        <v>93</v>
      </c>
      <c r="AA11" s="36">
        <v>96</v>
      </c>
      <c r="AB11" s="61">
        <f t="shared" ref="AB11:AB19" si="12">SUM(V11:AA11)</f>
        <v>573</v>
      </c>
      <c r="AC11" s="79">
        <f>SUM(AB11:AB15)-MIN(AB11:AB15)</f>
        <v>2285</v>
      </c>
      <c r="AE11" s="15"/>
      <c r="AF11" s="15"/>
      <c r="AG11" s="15"/>
      <c r="AH11" s="15"/>
      <c r="AI11" s="15"/>
      <c r="AJ11" s="15"/>
      <c r="AK11" s="7">
        <f t="shared" ref="AK11:AK19" si="13">SUM(AE11:AJ11)</f>
        <v>0</v>
      </c>
      <c r="AL11" s="79">
        <f>SUM(AK12,AK13,AK14,AK15,AK18)-MIN(AK12,AK13,AK14,AK15,AK18)</f>
        <v>2286</v>
      </c>
      <c r="AM11" s="7"/>
      <c r="AN11" s="13"/>
      <c r="AO11" s="15"/>
      <c r="AP11" s="15"/>
      <c r="AQ11" s="15"/>
      <c r="AR11" s="15"/>
      <c r="AS11" s="15"/>
      <c r="AT11" s="15"/>
      <c r="AU11" s="75">
        <f t="shared" ref="AU11:AU19" si="14">SUM(AO11:AT11)</f>
        <v>0</v>
      </c>
      <c r="AV11" s="79">
        <f>SUM(AU12,AU13,AU14,AU15,AU18)-MIN(AU12,AU13,AU14,AU15,AU18)</f>
        <v>2277</v>
      </c>
      <c r="AX11" s="36"/>
      <c r="AY11" s="94"/>
      <c r="AZ11" s="94"/>
      <c r="BA11" s="94"/>
      <c r="BB11" s="94"/>
      <c r="BC11" s="94"/>
      <c r="BD11" s="94"/>
      <c r="BE11" s="94"/>
      <c r="BF11" s="94"/>
      <c r="BG11" s="94"/>
      <c r="BH11" s="46"/>
    </row>
    <row r="12" spans="1:60" s="17" customFormat="1" ht="13.9" customHeight="1" x14ac:dyDescent="0.25">
      <c r="A12" s="3"/>
      <c r="B12" s="8" t="s">
        <v>97</v>
      </c>
      <c r="C12" s="2" t="s">
        <v>49</v>
      </c>
      <c r="D12" s="36">
        <v>96</v>
      </c>
      <c r="E12" s="36">
        <v>96</v>
      </c>
      <c r="F12" s="36">
        <v>95</v>
      </c>
      <c r="G12" s="36">
        <v>96</v>
      </c>
      <c r="H12" s="36">
        <v>96</v>
      </c>
      <c r="I12" s="36">
        <v>91</v>
      </c>
      <c r="J12" s="78">
        <f t="shared" si="10"/>
        <v>570</v>
      </c>
      <c r="K12" s="18"/>
      <c r="L12" s="11"/>
      <c r="M12" s="36">
        <v>95</v>
      </c>
      <c r="N12" s="36">
        <v>97</v>
      </c>
      <c r="O12" s="36">
        <v>97</v>
      </c>
      <c r="P12" s="36">
        <v>94</v>
      </c>
      <c r="Q12" s="36">
        <v>92</v>
      </c>
      <c r="R12" s="36">
        <v>91</v>
      </c>
      <c r="S12" s="80">
        <f t="shared" si="11"/>
        <v>566</v>
      </c>
      <c r="T12" s="18"/>
      <c r="V12" s="36">
        <v>99</v>
      </c>
      <c r="W12" s="36">
        <v>97</v>
      </c>
      <c r="X12" s="36">
        <v>95</v>
      </c>
      <c r="Y12" s="36">
        <v>95</v>
      </c>
      <c r="Z12" s="36">
        <v>94</v>
      </c>
      <c r="AA12" s="36">
        <v>94</v>
      </c>
      <c r="AB12" s="61">
        <f t="shared" si="12"/>
        <v>574</v>
      </c>
      <c r="AC12" s="63"/>
      <c r="AE12" s="96">
        <v>97</v>
      </c>
      <c r="AF12" s="96">
        <v>96</v>
      </c>
      <c r="AG12" s="96">
        <v>98</v>
      </c>
      <c r="AH12" s="96">
        <v>98</v>
      </c>
      <c r="AI12" s="96">
        <v>97</v>
      </c>
      <c r="AJ12" s="96">
        <v>91</v>
      </c>
      <c r="AK12" s="92">
        <f t="shared" si="13"/>
        <v>577</v>
      </c>
      <c r="AL12" s="18"/>
      <c r="AM12" s="18"/>
      <c r="AN12" s="13"/>
      <c r="AO12" s="16">
        <v>98</v>
      </c>
      <c r="AP12" s="16">
        <v>96</v>
      </c>
      <c r="AQ12" s="16">
        <v>94</v>
      </c>
      <c r="AR12" s="16">
        <v>96</v>
      </c>
      <c r="AS12" s="16">
        <v>96</v>
      </c>
      <c r="AT12" s="16">
        <v>97</v>
      </c>
      <c r="AU12" s="93">
        <f t="shared" si="14"/>
        <v>577</v>
      </c>
      <c r="AV12" s="18"/>
      <c r="AW12" s="83"/>
      <c r="AX12" s="84"/>
      <c r="AY12" s="94"/>
      <c r="AZ12" s="94"/>
      <c r="BA12" s="94"/>
      <c r="BB12" s="94"/>
      <c r="BC12" s="94"/>
      <c r="BD12" s="94"/>
      <c r="BE12" s="94"/>
      <c r="BF12" s="94"/>
      <c r="BG12" s="94"/>
      <c r="BH12" s="46"/>
    </row>
    <row r="13" spans="1:60" s="17" customFormat="1" ht="13.9" customHeight="1" x14ac:dyDescent="0.25">
      <c r="A13" s="3"/>
      <c r="B13" s="8" t="s">
        <v>98</v>
      </c>
      <c r="C13" s="2" t="s">
        <v>49</v>
      </c>
      <c r="D13" s="36">
        <v>95</v>
      </c>
      <c r="E13" s="36">
        <v>95</v>
      </c>
      <c r="F13" s="36">
        <v>95</v>
      </c>
      <c r="G13" s="36">
        <v>95</v>
      </c>
      <c r="H13" s="36">
        <v>96</v>
      </c>
      <c r="I13" s="36">
        <v>93</v>
      </c>
      <c r="J13" s="78">
        <f t="shared" si="10"/>
        <v>569</v>
      </c>
      <c r="K13" s="7"/>
      <c r="L13" s="11"/>
      <c r="M13" s="36">
        <v>97</v>
      </c>
      <c r="N13" s="36">
        <v>94</v>
      </c>
      <c r="O13" s="36">
        <v>97</v>
      </c>
      <c r="P13" s="36">
        <v>95</v>
      </c>
      <c r="Q13" s="36">
        <v>91</v>
      </c>
      <c r="R13" s="36">
        <v>98</v>
      </c>
      <c r="S13" s="80">
        <f t="shared" si="11"/>
        <v>572</v>
      </c>
      <c r="T13" s="7"/>
      <c r="V13" s="36">
        <v>91</v>
      </c>
      <c r="W13" s="36">
        <v>97</v>
      </c>
      <c r="X13" s="36">
        <v>95</v>
      </c>
      <c r="Y13" s="36">
        <v>95</v>
      </c>
      <c r="Z13" s="36">
        <v>95</v>
      </c>
      <c r="AA13" s="36">
        <v>95</v>
      </c>
      <c r="AB13" s="61">
        <f t="shared" si="12"/>
        <v>568</v>
      </c>
      <c r="AC13" s="62"/>
      <c r="AE13" s="96">
        <v>95</v>
      </c>
      <c r="AF13" s="96">
        <v>95</v>
      </c>
      <c r="AG13" s="96">
        <v>98</v>
      </c>
      <c r="AH13" s="96">
        <v>96</v>
      </c>
      <c r="AI13" s="96">
        <v>96</v>
      </c>
      <c r="AJ13" s="96">
        <v>97</v>
      </c>
      <c r="AK13" s="92">
        <f t="shared" si="13"/>
        <v>577</v>
      </c>
      <c r="AL13" s="7"/>
      <c r="AM13" s="7"/>
      <c r="AN13" s="13"/>
      <c r="AO13" s="16">
        <v>95</v>
      </c>
      <c r="AP13" s="16">
        <v>96</v>
      </c>
      <c r="AQ13" s="16">
        <v>95</v>
      </c>
      <c r="AR13" s="16">
        <v>97</v>
      </c>
      <c r="AS13" s="16">
        <v>99</v>
      </c>
      <c r="AT13" s="16">
        <v>95</v>
      </c>
      <c r="AU13" s="93">
        <f t="shared" si="14"/>
        <v>577</v>
      </c>
      <c r="AV13" s="7"/>
      <c r="AW13" s="83"/>
      <c r="AX13" s="84"/>
      <c r="BH13" s="46"/>
    </row>
    <row r="14" spans="1:60" s="17" customFormat="1" ht="13.9" customHeight="1" x14ac:dyDescent="0.25">
      <c r="A14" s="3"/>
      <c r="B14" s="8" t="s">
        <v>107</v>
      </c>
      <c r="C14" s="2" t="s">
        <v>49</v>
      </c>
      <c r="D14" s="36">
        <v>92</v>
      </c>
      <c r="E14" s="36">
        <v>93</v>
      </c>
      <c r="F14" s="36">
        <v>92</v>
      </c>
      <c r="G14" s="36">
        <v>95</v>
      </c>
      <c r="H14" s="36">
        <v>93</v>
      </c>
      <c r="I14" s="36">
        <v>93</v>
      </c>
      <c r="J14" s="78">
        <f t="shared" si="10"/>
        <v>558</v>
      </c>
      <c r="K14" s="7"/>
      <c r="L14" s="11"/>
      <c r="M14" s="36">
        <v>94</v>
      </c>
      <c r="N14" s="36">
        <v>96</v>
      </c>
      <c r="O14" s="36">
        <v>94</v>
      </c>
      <c r="P14" s="36">
        <v>94</v>
      </c>
      <c r="Q14" s="36">
        <v>95</v>
      </c>
      <c r="R14" s="36">
        <v>96</v>
      </c>
      <c r="S14" s="80">
        <f t="shared" si="11"/>
        <v>569</v>
      </c>
      <c r="T14" s="7"/>
      <c r="V14" s="36">
        <v>94</v>
      </c>
      <c r="W14" s="36">
        <v>97</v>
      </c>
      <c r="X14" s="36">
        <v>93</v>
      </c>
      <c r="Y14" s="36">
        <v>95</v>
      </c>
      <c r="Z14" s="36">
        <v>95</v>
      </c>
      <c r="AA14" s="36">
        <v>95</v>
      </c>
      <c r="AB14" s="61">
        <f t="shared" si="12"/>
        <v>569</v>
      </c>
      <c r="AC14" s="62"/>
      <c r="AE14" s="96">
        <v>93</v>
      </c>
      <c r="AF14" s="96">
        <v>96</v>
      </c>
      <c r="AG14" s="96">
        <v>96</v>
      </c>
      <c r="AH14" s="96">
        <v>95</v>
      </c>
      <c r="AI14" s="96">
        <v>96</v>
      </c>
      <c r="AJ14" s="96">
        <v>94</v>
      </c>
      <c r="AK14" s="92">
        <f t="shared" si="13"/>
        <v>570</v>
      </c>
      <c r="AL14" s="7"/>
      <c r="AM14" s="7"/>
      <c r="AN14" s="13"/>
      <c r="AO14" s="16">
        <v>93</v>
      </c>
      <c r="AP14" s="16">
        <v>93</v>
      </c>
      <c r="AQ14" s="16">
        <v>94</v>
      </c>
      <c r="AR14" s="16">
        <v>94</v>
      </c>
      <c r="AS14" s="16">
        <v>93</v>
      </c>
      <c r="AT14" s="16">
        <v>96</v>
      </c>
      <c r="AU14" s="75">
        <f t="shared" si="14"/>
        <v>563</v>
      </c>
      <c r="AV14" s="7"/>
      <c r="AW14" s="83"/>
      <c r="AX14" s="84"/>
      <c r="AY14" s="84"/>
      <c r="AZ14" s="84"/>
      <c r="BA14" s="84"/>
      <c r="BB14" s="84"/>
      <c r="BC14" s="84"/>
      <c r="BD14" s="80"/>
      <c r="BE14" s="7"/>
      <c r="BF14" s="46"/>
      <c r="BG14" s="46"/>
      <c r="BH14" s="46"/>
    </row>
    <row r="15" spans="1:60" ht="13.9" customHeight="1" x14ac:dyDescent="0.25">
      <c r="B15" s="46" t="s">
        <v>71</v>
      </c>
      <c r="C15" s="2" t="s">
        <v>49</v>
      </c>
      <c r="D15" s="36">
        <v>92</v>
      </c>
      <c r="E15" s="36">
        <v>93</v>
      </c>
      <c r="F15" s="36">
        <v>94</v>
      </c>
      <c r="G15" s="36">
        <v>92</v>
      </c>
      <c r="H15" s="36">
        <v>94</v>
      </c>
      <c r="I15" s="36">
        <v>91</v>
      </c>
      <c r="J15" s="79">
        <f t="shared" si="10"/>
        <v>556</v>
      </c>
      <c r="K15" s="31"/>
      <c r="M15" s="36">
        <v>91</v>
      </c>
      <c r="N15" s="36">
        <v>96</v>
      </c>
      <c r="O15" s="36">
        <v>92</v>
      </c>
      <c r="P15" s="36">
        <v>97</v>
      </c>
      <c r="Q15" s="36">
        <v>94</v>
      </c>
      <c r="R15" s="36">
        <v>95</v>
      </c>
      <c r="S15" s="80">
        <f t="shared" si="11"/>
        <v>565</v>
      </c>
      <c r="T15" s="7"/>
      <c r="V15" s="36">
        <v>96</v>
      </c>
      <c r="W15" s="36">
        <v>96</v>
      </c>
      <c r="X15" s="36">
        <v>97</v>
      </c>
      <c r="Y15" s="36">
        <v>94</v>
      </c>
      <c r="Z15" s="36">
        <v>93</v>
      </c>
      <c r="AA15" s="36">
        <v>93</v>
      </c>
      <c r="AB15" s="61">
        <f t="shared" si="12"/>
        <v>569</v>
      </c>
      <c r="AC15" s="62"/>
      <c r="AE15" s="96">
        <v>93</v>
      </c>
      <c r="AF15" s="96">
        <v>90</v>
      </c>
      <c r="AG15" s="96">
        <v>94</v>
      </c>
      <c r="AH15" s="96">
        <v>96</v>
      </c>
      <c r="AI15" s="96">
        <v>94</v>
      </c>
      <c r="AJ15" s="96">
        <v>95</v>
      </c>
      <c r="AK15" s="92">
        <f t="shared" si="13"/>
        <v>562</v>
      </c>
      <c r="AL15" s="7"/>
      <c r="AM15" s="7"/>
      <c r="AN15" s="13"/>
      <c r="AO15" s="16">
        <v>93</v>
      </c>
      <c r="AP15" s="16">
        <v>90</v>
      </c>
      <c r="AQ15" s="16">
        <v>94</v>
      </c>
      <c r="AR15" s="16">
        <v>94</v>
      </c>
      <c r="AS15" s="16">
        <v>93</v>
      </c>
      <c r="AT15" s="16">
        <v>95</v>
      </c>
      <c r="AU15" s="75">
        <f t="shared" si="14"/>
        <v>559</v>
      </c>
      <c r="AV15" s="7"/>
      <c r="AW15" s="83"/>
      <c r="AX15" s="84"/>
      <c r="AY15" s="84"/>
      <c r="AZ15" s="84"/>
      <c r="BA15" s="84"/>
      <c r="BB15" s="84"/>
      <c r="BC15" s="84"/>
      <c r="BD15" s="80"/>
      <c r="BE15" s="7"/>
      <c r="BF15" s="46"/>
      <c r="BG15" s="46"/>
      <c r="BH15" s="46"/>
    </row>
    <row r="16" spans="1:60" ht="13.9" customHeight="1" x14ac:dyDescent="0.25">
      <c r="B16" s="46" t="s">
        <v>108</v>
      </c>
      <c r="C16" s="2" t="s">
        <v>49</v>
      </c>
      <c r="D16" s="36">
        <v>91</v>
      </c>
      <c r="E16" s="36">
        <v>92</v>
      </c>
      <c r="F16" s="36">
        <v>90</v>
      </c>
      <c r="G16" s="36">
        <v>90</v>
      </c>
      <c r="H16" s="36">
        <v>95</v>
      </c>
      <c r="I16" s="36">
        <v>92</v>
      </c>
      <c r="J16" s="7">
        <f t="shared" si="10"/>
        <v>550</v>
      </c>
      <c r="K16" s="7"/>
      <c r="M16" s="36">
        <v>93</v>
      </c>
      <c r="N16" s="36">
        <v>93</v>
      </c>
      <c r="O16" s="36">
        <v>94</v>
      </c>
      <c r="P16" s="36">
        <v>94</v>
      </c>
      <c r="Q16" s="36">
        <v>94</v>
      </c>
      <c r="R16" s="36">
        <v>96</v>
      </c>
      <c r="S16" s="7">
        <f t="shared" si="11"/>
        <v>564</v>
      </c>
      <c r="T16" s="7"/>
      <c r="V16" s="36">
        <v>95</v>
      </c>
      <c r="W16" s="36">
        <v>89</v>
      </c>
      <c r="X16" s="36">
        <v>92</v>
      </c>
      <c r="Y16" s="36">
        <v>92</v>
      </c>
      <c r="Z16" s="36">
        <v>93</v>
      </c>
      <c r="AA16" s="36">
        <v>94</v>
      </c>
      <c r="AB16" s="62">
        <f t="shared" si="12"/>
        <v>555</v>
      </c>
      <c r="AC16" s="62"/>
      <c r="AE16" s="96">
        <v>89</v>
      </c>
      <c r="AF16" s="96">
        <v>94</v>
      </c>
      <c r="AG16" s="96">
        <v>89</v>
      </c>
      <c r="AH16" s="96">
        <v>90</v>
      </c>
      <c r="AI16" s="96">
        <v>84</v>
      </c>
      <c r="AJ16" s="96">
        <v>90</v>
      </c>
      <c r="AK16" s="7">
        <f t="shared" si="13"/>
        <v>536</v>
      </c>
      <c r="AL16" s="7"/>
      <c r="AM16" s="7"/>
      <c r="AN16" s="13"/>
      <c r="AO16" s="16">
        <v>91</v>
      </c>
      <c r="AP16" s="16">
        <v>87</v>
      </c>
      <c r="AQ16" s="16">
        <v>93</v>
      </c>
      <c r="AR16" s="16">
        <v>93</v>
      </c>
      <c r="AS16" s="16">
        <v>95</v>
      </c>
      <c r="AT16" s="16">
        <v>94</v>
      </c>
      <c r="AU16" s="7">
        <f t="shared" si="14"/>
        <v>553</v>
      </c>
      <c r="AV16" s="7"/>
      <c r="AW16" s="83"/>
      <c r="AX16" s="84"/>
      <c r="AY16" s="84"/>
      <c r="AZ16" s="84"/>
      <c r="BA16" s="84"/>
      <c r="BB16" s="84"/>
      <c r="BC16" s="84"/>
      <c r="BD16" s="7"/>
      <c r="BE16" s="7"/>
      <c r="BF16" s="46"/>
      <c r="BG16" s="46"/>
      <c r="BH16" s="46"/>
    </row>
    <row r="17" spans="1:60" ht="13.9" customHeight="1" x14ac:dyDescent="0.25">
      <c r="B17" s="46" t="s">
        <v>109</v>
      </c>
      <c r="C17" s="2" t="s">
        <v>49</v>
      </c>
      <c r="D17" s="36">
        <v>90</v>
      </c>
      <c r="E17" s="36">
        <v>90</v>
      </c>
      <c r="F17" s="36">
        <v>89</v>
      </c>
      <c r="G17" s="36">
        <v>95</v>
      </c>
      <c r="H17" s="36">
        <v>91</v>
      </c>
      <c r="I17" s="36">
        <v>90</v>
      </c>
      <c r="J17" s="7">
        <f t="shared" ref="J17:J19" si="15">SUM(D17:I17)</f>
        <v>545</v>
      </c>
      <c r="K17" s="7"/>
      <c r="M17" s="36">
        <v>88</v>
      </c>
      <c r="N17" s="36">
        <v>88</v>
      </c>
      <c r="O17" s="36">
        <v>96</v>
      </c>
      <c r="P17" s="36">
        <v>91</v>
      </c>
      <c r="Q17" s="36">
        <v>89</v>
      </c>
      <c r="R17" s="36">
        <v>89</v>
      </c>
      <c r="S17" s="7">
        <f t="shared" si="11"/>
        <v>541</v>
      </c>
      <c r="T17" s="7"/>
      <c r="V17" s="36"/>
      <c r="W17" s="36"/>
      <c r="X17" s="36"/>
      <c r="Y17" s="36"/>
      <c r="Z17" s="36"/>
      <c r="AA17" s="36"/>
      <c r="AB17" s="62">
        <f t="shared" si="12"/>
        <v>0</v>
      </c>
      <c r="AC17" s="62"/>
      <c r="AE17" s="5"/>
      <c r="AF17" s="5"/>
      <c r="AG17" s="5"/>
      <c r="AH17" s="5"/>
      <c r="AI17" s="5"/>
      <c r="AJ17" s="5"/>
      <c r="AK17" s="7">
        <f t="shared" si="13"/>
        <v>0</v>
      </c>
      <c r="AL17" s="7"/>
      <c r="AM17" s="7"/>
      <c r="AN17" s="13"/>
      <c r="AO17" s="16"/>
      <c r="AP17" s="16"/>
      <c r="AQ17" s="16"/>
      <c r="AR17" s="16"/>
      <c r="AS17" s="16"/>
      <c r="AT17" s="16"/>
      <c r="AU17" s="7">
        <f t="shared" si="14"/>
        <v>0</v>
      </c>
      <c r="AV17" s="7"/>
      <c r="AW17" s="98"/>
      <c r="AX17" s="98"/>
      <c r="AY17" s="98"/>
      <c r="AZ17" s="98"/>
      <c r="BA17" s="98"/>
      <c r="BB17" s="98"/>
      <c r="BC17" s="98"/>
      <c r="BD17" s="7"/>
      <c r="BE17" s="7"/>
      <c r="BF17" s="46"/>
      <c r="BG17" s="46"/>
      <c r="BH17" s="46"/>
    </row>
    <row r="18" spans="1:60" ht="13.9" customHeight="1" x14ac:dyDescent="0.25">
      <c r="B18" s="46" t="s">
        <v>110</v>
      </c>
      <c r="C18" s="2" t="s">
        <v>49</v>
      </c>
      <c r="D18" s="36">
        <v>89</v>
      </c>
      <c r="E18" s="36">
        <v>78</v>
      </c>
      <c r="F18" s="36">
        <v>90</v>
      </c>
      <c r="G18" s="36">
        <v>88</v>
      </c>
      <c r="H18" s="36">
        <v>87</v>
      </c>
      <c r="I18" s="36">
        <v>85</v>
      </c>
      <c r="J18" s="7">
        <f t="shared" si="15"/>
        <v>517</v>
      </c>
      <c r="K18" s="7"/>
      <c r="M18" s="82">
        <v>90</v>
      </c>
      <c r="N18" s="82">
        <v>93</v>
      </c>
      <c r="O18" s="82">
        <v>87</v>
      </c>
      <c r="P18" s="82">
        <v>89</v>
      </c>
      <c r="Q18" s="82">
        <v>95</v>
      </c>
      <c r="R18" s="82">
        <v>90</v>
      </c>
      <c r="S18" s="7">
        <f t="shared" si="11"/>
        <v>544</v>
      </c>
      <c r="T18" s="7"/>
      <c r="V18" s="36">
        <v>89</v>
      </c>
      <c r="W18" s="36">
        <v>83</v>
      </c>
      <c r="X18" s="36">
        <v>95</v>
      </c>
      <c r="Y18" s="36">
        <v>90</v>
      </c>
      <c r="Z18" s="36">
        <v>87</v>
      </c>
      <c r="AA18" s="36">
        <v>85</v>
      </c>
      <c r="AB18" s="62">
        <f t="shared" si="12"/>
        <v>529</v>
      </c>
      <c r="AC18" s="62"/>
      <c r="AE18" s="96">
        <v>93</v>
      </c>
      <c r="AF18" s="96">
        <v>91</v>
      </c>
      <c r="AG18" s="96">
        <v>94</v>
      </c>
      <c r="AH18" s="96">
        <v>91</v>
      </c>
      <c r="AI18" s="96">
        <v>93</v>
      </c>
      <c r="AJ18" s="96">
        <v>93</v>
      </c>
      <c r="AK18" s="92">
        <f t="shared" si="13"/>
        <v>555</v>
      </c>
      <c r="AL18" s="7"/>
      <c r="AM18" s="7"/>
      <c r="AN18" s="13"/>
      <c r="AO18" s="16">
        <v>94</v>
      </c>
      <c r="AP18" s="16">
        <v>95</v>
      </c>
      <c r="AQ18" s="16">
        <v>94</v>
      </c>
      <c r="AR18" s="16">
        <v>92</v>
      </c>
      <c r="AS18" s="16">
        <v>91</v>
      </c>
      <c r="AT18" s="16">
        <v>94</v>
      </c>
      <c r="AU18" s="93">
        <f t="shared" si="14"/>
        <v>560</v>
      </c>
      <c r="AV18" s="7"/>
      <c r="AW18" s="83"/>
      <c r="AX18" s="84"/>
      <c r="AY18" s="84"/>
      <c r="AZ18" s="84"/>
      <c r="BA18" s="84"/>
      <c r="BB18" s="84"/>
      <c r="BC18" s="84"/>
      <c r="BD18" s="7"/>
      <c r="BE18" s="7"/>
      <c r="BF18" s="46"/>
      <c r="BG18" s="46"/>
      <c r="BH18" s="46"/>
    </row>
    <row r="19" spans="1:60" ht="13.9" customHeight="1" x14ac:dyDescent="0.25">
      <c r="B19" s="6"/>
      <c r="C19" s="2" t="s">
        <v>49</v>
      </c>
      <c r="D19" s="16"/>
      <c r="E19" s="16"/>
      <c r="F19" s="16"/>
      <c r="G19" s="16"/>
      <c r="H19" s="16"/>
      <c r="I19" s="16"/>
      <c r="J19" s="7">
        <f t="shared" si="15"/>
        <v>0</v>
      </c>
      <c r="K19" s="7"/>
      <c r="M19" s="16"/>
      <c r="N19" s="16"/>
      <c r="O19" s="16"/>
      <c r="P19" s="16"/>
      <c r="Q19" s="16"/>
      <c r="R19" s="16"/>
      <c r="S19" s="7">
        <f t="shared" si="11"/>
        <v>0</v>
      </c>
      <c r="T19" s="7"/>
      <c r="V19" s="16"/>
      <c r="W19" s="16"/>
      <c r="X19" s="16"/>
      <c r="Y19" s="16"/>
      <c r="Z19" s="16"/>
      <c r="AA19" s="16"/>
      <c r="AB19" s="62">
        <f t="shared" si="12"/>
        <v>0</v>
      </c>
      <c r="AC19" s="62"/>
      <c r="AE19" s="16"/>
      <c r="AF19" s="16"/>
      <c r="AG19" s="16"/>
      <c r="AH19" s="16"/>
      <c r="AI19" s="16"/>
      <c r="AJ19" s="16"/>
      <c r="AK19" s="7">
        <f t="shared" si="13"/>
        <v>0</v>
      </c>
      <c r="AL19" s="7"/>
      <c r="AM19" s="7"/>
      <c r="AN19" s="13"/>
      <c r="AO19" s="16"/>
      <c r="AP19" s="16"/>
      <c r="AQ19" s="16"/>
      <c r="AR19" s="16"/>
      <c r="AS19" s="16"/>
      <c r="AT19" s="16"/>
      <c r="AU19" s="7">
        <f t="shared" si="14"/>
        <v>0</v>
      </c>
      <c r="AV19" s="7"/>
      <c r="AX19" s="16"/>
      <c r="AY19" s="16"/>
      <c r="AZ19" s="16"/>
      <c r="BA19" s="16"/>
      <c r="BB19" s="16"/>
      <c r="BC19" s="16"/>
      <c r="BD19" s="7"/>
      <c r="BE19" s="7"/>
      <c r="BF19" s="46"/>
      <c r="BG19" s="46"/>
      <c r="BH19" s="46"/>
    </row>
    <row r="20" spans="1:60" ht="13.9" customHeight="1" x14ac:dyDescent="0.25">
      <c r="B20" s="11"/>
      <c r="K20" s="7"/>
      <c r="T20" s="7"/>
      <c r="AC20" s="7"/>
      <c r="AL20" s="7"/>
      <c r="AM20" s="7"/>
      <c r="AV20" s="7"/>
    </row>
    <row r="21" spans="1:60" ht="13.9" customHeight="1" x14ac:dyDescent="0.25">
      <c r="A21" s="28" t="s">
        <v>18</v>
      </c>
      <c r="B21" s="11" t="s">
        <v>1</v>
      </c>
      <c r="C21" s="91" t="s">
        <v>2</v>
      </c>
      <c r="D21" s="20" t="s">
        <v>19</v>
      </c>
      <c r="E21" s="20" t="s">
        <v>20</v>
      </c>
      <c r="F21" s="20" t="s">
        <v>21</v>
      </c>
      <c r="G21" s="20" t="s">
        <v>22</v>
      </c>
      <c r="H21" s="20" t="s">
        <v>23</v>
      </c>
      <c r="I21" s="20" t="s">
        <v>24</v>
      </c>
      <c r="J21" s="20" t="s">
        <v>25</v>
      </c>
      <c r="K21" s="11" t="s">
        <v>26</v>
      </c>
      <c r="M21" s="79" t="s">
        <v>19</v>
      </c>
      <c r="N21" s="79" t="s">
        <v>20</v>
      </c>
      <c r="O21" s="79" t="s">
        <v>21</v>
      </c>
      <c r="P21" s="79" t="s">
        <v>22</v>
      </c>
      <c r="Q21" s="79" t="s">
        <v>23</v>
      </c>
      <c r="R21" s="79" t="s">
        <v>24</v>
      </c>
      <c r="S21" s="30" t="s">
        <v>25</v>
      </c>
      <c r="T21" s="30" t="s">
        <v>26</v>
      </c>
      <c r="V21" s="79" t="s">
        <v>19</v>
      </c>
      <c r="W21" s="79" t="s">
        <v>20</v>
      </c>
      <c r="X21" s="79" t="s">
        <v>21</v>
      </c>
      <c r="Y21" s="79" t="s">
        <v>22</v>
      </c>
      <c r="Z21" s="79" t="s">
        <v>23</v>
      </c>
      <c r="AA21" s="79" t="s">
        <v>24</v>
      </c>
      <c r="AB21" s="30" t="s">
        <v>25</v>
      </c>
      <c r="AC21" s="30" t="s">
        <v>26</v>
      </c>
      <c r="AE21" s="79" t="s">
        <v>19</v>
      </c>
      <c r="AF21" s="79" t="s">
        <v>20</v>
      </c>
      <c r="AG21" s="79" t="s">
        <v>21</v>
      </c>
      <c r="AH21" s="79" t="s">
        <v>22</v>
      </c>
      <c r="AI21" s="79" t="s">
        <v>23</v>
      </c>
      <c r="AJ21" s="79" t="s">
        <v>24</v>
      </c>
      <c r="AK21" s="30" t="s">
        <v>25</v>
      </c>
      <c r="AL21" s="30" t="s">
        <v>26</v>
      </c>
      <c r="AM21" s="69"/>
      <c r="AO21" s="79" t="s">
        <v>19</v>
      </c>
      <c r="AP21" s="79" t="s">
        <v>20</v>
      </c>
      <c r="AQ21" s="79" t="s">
        <v>21</v>
      </c>
      <c r="AR21" s="79" t="s">
        <v>22</v>
      </c>
      <c r="AS21" s="79" t="s">
        <v>23</v>
      </c>
      <c r="AT21" s="79" t="s">
        <v>24</v>
      </c>
      <c r="AU21" s="30" t="s">
        <v>25</v>
      </c>
      <c r="AV21" s="30" t="s">
        <v>26</v>
      </c>
    </row>
    <row r="22" spans="1:60" ht="13.9" customHeight="1" x14ac:dyDescent="0.25">
      <c r="B22" s="46" t="s">
        <v>65</v>
      </c>
      <c r="C22" s="2" t="s">
        <v>18</v>
      </c>
      <c r="D22" s="39">
        <v>86</v>
      </c>
      <c r="E22" s="39">
        <v>97</v>
      </c>
      <c r="F22" s="39">
        <v>91</v>
      </c>
      <c r="G22" s="39">
        <v>90</v>
      </c>
      <c r="H22" s="39">
        <v>92</v>
      </c>
      <c r="I22" s="39">
        <v>92</v>
      </c>
      <c r="J22" s="79">
        <f>SUM(D22:I22)</f>
        <v>548</v>
      </c>
      <c r="K22" s="23">
        <f>SUM(J22,J23,J24,J25,J26)-MIN(J22,J23,J24,J25,J26)</f>
        <v>2223</v>
      </c>
      <c r="M22" s="46">
        <v>92</v>
      </c>
      <c r="N22" s="46">
        <v>88</v>
      </c>
      <c r="O22" s="46">
        <v>89</v>
      </c>
      <c r="P22" s="46">
        <v>90</v>
      </c>
      <c r="Q22" s="46">
        <v>90</v>
      </c>
      <c r="R22" s="46">
        <v>87</v>
      </c>
      <c r="S22" s="81">
        <f>SUM(M22:R22)</f>
        <v>536</v>
      </c>
      <c r="T22" s="41">
        <f>SUM(S22,S23,S24,S27)</f>
        <v>2185</v>
      </c>
      <c r="V22" s="46">
        <v>93</v>
      </c>
      <c r="W22" s="46">
        <v>92</v>
      </c>
      <c r="X22" s="46">
        <v>94</v>
      </c>
      <c r="Y22" s="46">
        <v>93</v>
      </c>
      <c r="Z22" s="46">
        <v>92</v>
      </c>
      <c r="AA22" s="46">
        <v>94</v>
      </c>
      <c r="AB22" s="81">
        <f>SUM(V22:AA22)</f>
        <v>558</v>
      </c>
      <c r="AC22" s="41">
        <f>SUM(AB22,AB23,AB24,AB27)</f>
        <v>2202</v>
      </c>
      <c r="AE22" s="46">
        <v>92</v>
      </c>
      <c r="AF22" s="46">
        <v>85</v>
      </c>
      <c r="AG22" s="46">
        <v>95</v>
      </c>
      <c r="AH22" s="46">
        <v>90</v>
      </c>
      <c r="AI22" s="46">
        <v>90</v>
      </c>
      <c r="AJ22" s="46">
        <v>89</v>
      </c>
      <c r="AK22" s="67">
        <f>SUM(AE22:AJ22)</f>
        <v>541</v>
      </c>
      <c r="AL22" s="41">
        <f>SUM(AK22,AK23,AK24,AK27)</f>
        <v>2179</v>
      </c>
      <c r="AM22" s="41"/>
      <c r="AN22" s="1"/>
      <c r="AO22" s="46">
        <v>88</v>
      </c>
      <c r="AP22" s="46">
        <v>97</v>
      </c>
      <c r="AQ22" s="46">
        <v>90</v>
      </c>
      <c r="AR22" s="46">
        <v>93</v>
      </c>
      <c r="AS22" s="46">
        <v>93</v>
      </c>
      <c r="AT22" s="46">
        <v>93</v>
      </c>
      <c r="AU22" s="75">
        <f>SUM(AO22:AT22)</f>
        <v>554</v>
      </c>
      <c r="AV22" s="41">
        <f>AU28+AU27+AU24+AU22</f>
        <v>2149</v>
      </c>
      <c r="AW22"/>
      <c r="AY22" s="111"/>
    </row>
    <row r="23" spans="1:60" ht="13.9" customHeight="1" x14ac:dyDescent="0.25">
      <c r="B23" s="46" t="s">
        <v>60</v>
      </c>
      <c r="C23" s="2" t="s">
        <v>18</v>
      </c>
      <c r="D23" s="39">
        <v>96</v>
      </c>
      <c r="E23" s="39">
        <v>95</v>
      </c>
      <c r="F23" s="39">
        <v>89</v>
      </c>
      <c r="G23" s="39">
        <v>91</v>
      </c>
      <c r="H23" s="39">
        <v>93</v>
      </c>
      <c r="I23" s="39">
        <v>93</v>
      </c>
      <c r="J23" s="79">
        <f t="shared" ref="J23:J26" si="16">SUM(D23:I23)</f>
        <v>557</v>
      </c>
      <c r="M23" s="46">
        <v>89</v>
      </c>
      <c r="N23" s="46">
        <v>96</v>
      </c>
      <c r="O23" s="46">
        <v>95</v>
      </c>
      <c r="P23" s="46">
        <v>96</v>
      </c>
      <c r="Q23" s="46">
        <v>95</v>
      </c>
      <c r="R23" s="46">
        <v>92</v>
      </c>
      <c r="S23" s="81">
        <f t="shared" ref="S23:S26" si="17">SUM(M23:R23)</f>
        <v>563</v>
      </c>
      <c r="V23" s="46">
        <v>95</v>
      </c>
      <c r="W23" s="46">
        <v>92</v>
      </c>
      <c r="X23" s="46">
        <v>89</v>
      </c>
      <c r="Y23" s="46">
        <v>87</v>
      </c>
      <c r="Z23" s="46">
        <v>87</v>
      </c>
      <c r="AA23" s="46">
        <v>93</v>
      </c>
      <c r="AB23" s="81">
        <f t="shared" ref="AB23:AB26" si="18">SUM(V23:AA23)</f>
        <v>543</v>
      </c>
      <c r="AE23" s="46">
        <v>92</v>
      </c>
      <c r="AF23" s="46">
        <v>90</v>
      </c>
      <c r="AG23" s="46">
        <v>87</v>
      </c>
      <c r="AH23" s="46">
        <v>94</v>
      </c>
      <c r="AI23" s="46">
        <v>89</v>
      </c>
      <c r="AJ23" s="46">
        <v>93</v>
      </c>
      <c r="AK23" s="92">
        <f t="shared" ref="AK23:AK26" si="19">SUM(AE23:AJ23)</f>
        <v>545</v>
      </c>
      <c r="AN23" s="1"/>
      <c r="AO23" s="46"/>
      <c r="AP23" s="46"/>
      <c r="AQ23" s="46"/>
      <c r="AR23" s="46"/>
      <c r="AS23" s="46"/>
      <c r="AT23" s="46"/>
      <c r="AU23" s="92">
        <f t="shared" ref="AU23:AU26" si="20">SUM(AO23:AT23)</f>
        <v>0</v>
      </c>
    </row>
    <row r="24" spans="1:60" ht="13.9" customHeight="1" x14ac:dyDescent="0.25">
      <c r="B24" s="46" t="s">
        <v>90</v>
      </c>
      <c r="C24" s="2" t="s">
        <v>18</v>
      </c>
      <c r="D24" s="39">
        <v>93</v>
      </c>
      <c r="E24" s="39">
        <v>90</v>
      </c>
      <c r="F24" s="39">
        <v>94</v>
      </c>
      <c r="G24" s="39">
        <v>91</v>
      </c>
      <c r="H24" s="39">
        <v>91</v>
      </c>
      <c r="I24" s="39">
        <v>96</v>
      </c>
      <c r="J24" s="79">
        <f t="shared" si="16"/>
        <v>555</v>
      </c>
      <c r="M24" s="46">
        <v>92</v>
      </c>
      <c r="N24" s="46">
        <v>96</v>
      </c>
      <c r="O24" s="46">
        <v>95</v>
      </c>
      <c r="P24" s="46">
        <v>96</v>
      </c>
      <c r="Q24" s="46">
        <v>92</v>
      </c>
      <c r="R24" s="46">
        <v>94</v>
      </c>
      <c r="S24" s="81">
        <f t="shared" si="17"/>
        <v>565</v>
      </c>
      <c r="V24" s="46">
        <v>96</v>
      </c>
      <c r="W24" s="46">
        <v>92</v>
      </c>
      <c r="X24" s="46">
        <v>92</v>
      </c>
      <c r="Y24" s="46">
        <v>89</v>
      </c>
      <c r="Z24" s="46">
        <v>97</v>
      </c>
      <c r="AA24" s="46">
        <v>92</v>
      </c>
      <c r="AB24" s="81">
        <f t="shared" si="18"/>
        <v>558</v>
      </c>
      <c r="AE24" s="46">
        <v>95</v>
      </c>
      <c r="AF24" s="46">
        <v>94</v>
      </c>
      <c r="AG24" s="46">
        <v>92</v>
      </c>
      <c r="AH24" s="46">
        <v>93</v>
      </c>
      <c r="AI24" s="46">
        <v>93</v>
      </c>
      <c r="AJ24" s="46">
        <v>90</v>
      </c>
      <c r="AK24" s="67">
        <f t="shared" si="19"/>
        <v>557</v>
      </c>
      <c r="AN24" s="1"/>
      <c r="AO24" s="46">
        <v>96</v>
      </c>
      <c r="AP24" s="46">
        <v>92</v>
      </c>
      <c r="AQ24" s="46">
        <v>89</v>
      </c>
      <c r="AR24" s="46">
        <v>93</v>
      </c>
      <c r="AS24" s="46">
        <v>92</v>
      </c>
      <c r="AT24" s="46">
        <v>93</v>
      </c>
      <c r="AU24" s="75">
        <f t="shared" si="20"/>
        <v>555</v>
      </c>
      <c r="AW24"/>
    </row>
    <row r="25" spans="1:60" ht="13.9" customHeight="1" x14ac:dyDescent="0.25">
      <c r="B25" s="46" t="s">
        <v>72</v>
      </c>
      <c r="C25" s="2" t="s">
        <v>18</v>
      </c>
      <c r="D25" s="39">
        <v>96</v>
      </c>
      <c r="E25" s="39">
        <v>92</v>
      </c>
      <c r="F25" s="39">
        <v>95</v>
      </c>
      <c r="G25" s="39">
        <v>91</v>
      </c>
      <c r="H25" s="39">
        <v>93</v>
      </c>
      <c r="I25" s="39">
        <v>96</v>
      </c>
      <c r="J25" s="79">
        <f t="shared" si="16"/>
        <v>563</v>
      </c>
      <c r="M25" s="46"/>
      <c r="N25" s="46"/>
      <c r="O25" s="46"/>
      <c r="P25" s="46"/>
      <c r="Q25" s="46"/>
      <c r="R25" s="46"/>
      <c r="S25" s="81">
        <f t="shared" si="17"/>
        <v>0</v>
      </c>
      <c r="V25" s="46"/>
      <c r="W25" s="46"/>
      <c r="X25" s="46"/>
      <c r="Y25" s="46"/>
      <c r="Z25" s="46"/>
      <c r="AA25" s="46"/>
      <c r="AB25" s="81">
        <f t="shared" si="18"/>
        <v>0</v>
      </c>
      <c r="AE25" s="46"/>
      <c r="AF25" s="46"/>
      <c r="AG25" s="46"/>
      <c r="AH25" s="46"/>
      <c r="AI25" s="46"/>
      <c r="AJ25" s="46"/>
      <c r="AK25" s="7">
        <f t="shared" si="19"/>
        <v>0</v>
      </c>
      <c r="AN25" s="1"/>
      <c r="AO25" s="46"/>
      <c r="AP25" s="46"/>
      <c r="AQ25" s="46"/>
      <c r="AR25" s="46"/>
      <c r="AS25" s="46"/>
      <c r="AT25" s="46"/>
      <c r="AU25" s="7">
        <f t="shared" si="20"/>
        <v>0</v>
      </c>
      <c r="AW25"/>
    </row>
    <row r="26" spans="1:60" ht="13.9" customHeight="1" x14ac:dyDescent="0.25">
      <c r="B26" s="46" t="s">
        <v>91</v>
      </c>
      <c r="C26" s="2" t="s">
        <v>18</v>
      </c>
      <c r="D26" s="39">
        <v>82</v>
      </c>
      <c r="E26" s="39">
        <v>89</v>
      </c>
      <c r="F26" s="39">
        <v>83</v>
      </c>
      <c r="G26" s="39">
        <v>84</v>
      </c>
      <c r="H26" s="39">
        <v>87</v>
      </c>
      <c r="I26" s="39">
        <v>80</v>
      </c>
      <c r="J26" s="79">
        <f t="shared" si="16"/>
        <v>505</v>
      </c>
      <c r="M26" s="46"/>
      <c r="N26" s="46"/>
      <c r="O26" s="46"/>
      <c r="P26" s="46"/>
      <c r="Q26" s="46"/>
      <c r="R26" s="46"/>
      <c r="S26" s="81">
        <f t="shared" si="17"/>
        <v>0</v>
      </c>
      <c r="V26" s="46"/>
      <c r="W26" s="46"/>
      <c r="X26" s="46"/>
      <c r="Y26" s="46"/>
      <c r="Z26" s="46"/>
      <c r="AA26" s="46"/>
      <c r="AB26" s="81">
        <f t="shared" si="18"/>
        <v>0</v>
      </c>
      <c r="AE26" s="46"/>
      <c r="AF26" s="46"/>
      <c r="AG26" s="46"/>
      <c r="AH26" s="46"/>
      <c r="AI26" s="46"/>
      <c r="AJ26" s="46"/>
      <c r="AK26" s="7">
        <f t="shared" si="19"/>
        <v>0</v>
      </c>
      <c r="AN26" s="1"/>
      <c r="AO26" s="46"/>
      <c r="AP26" s="46"/>
      <c r="AQ26" s="46"/>
      <c r="AR26" s="46"/>
      <c r="AS26" s="46"/>
      <c r="AT26" s="46"/>
      <c r="AU26" s="7">
        <f t="shared" si="20"/>
        <v>0</v>
      </c>
    </row>
    <row r="27" spans="1:60" ht="13.9" customHeight="1" x14ac:dyDescent="0.25">
      <c r="B27" s="46" t="s">
        <v>128</v>
      </c>
      <c r="C27" s="2" t="s">
        <v>18</v>
      </c>
      <c r="D27" s="39">
        <v>88</v>
      </c>
      <c r="E27" s="39">
        <v>88</v>
      </c>
      <c r="F27" s="39">
        <v>85</v>
      </c>
      <c r="G27" s="39">
        <v>89</v>
      </c>
      <c r="H27" s="39">
        <v>87</v>
      </c>
      <c r="I27" s="39">
        <v>88</v>
      </c>
      <c r="J27" s="7">
        <f>SUM(D27:I27)</f>
        <v>525</v>
      </c>
      <c r="M27" s="46">
        <v>89</v>
      </c>
      <c r="N27" s="46">
        <v>83</v>
      </c>
      <c r="O27" s="46">
        <v>84</v>
      </c>
      <c r="P27" s="46">
        <v>86</v>
      </c>
      <c r="Q27" s="46">
        <v>91</v>
      </c>
      <c r="R27" s="46">
        <v>88</v>
      </c>
      <c r="S27" s="89">
        <f>SUM(M27:R27)</f>
        <v>521</v>
      </c>
      <c r="V27" s="5">
        <v>91</v>
      </c>
      <c r="W27" s="5">
        <v>91</v>
      </c>
      <c r="X27" s="5">
        <v>95</v>
      </c>
      <c r="Y27" s="5">
        <v>86</v>
      </c>
      <c r="Z27" s="5">
        <v>91</v>
      </c>
      <c r="AA27" s="5">
        <v>89</v>
      </c>
      <c r="AB27" s="7">
        <f>SUM(V27:AA27)</f>
        <v>543</v>
      </c>
      <c r="AE27" s="46">
        <v>89</v>
      </c>
      <c r="AF27" s="46">
        <v>92</v>
      </c>
      <c r="AG27" s="46">
        <v>92</v>
      </c>
      <c r="AH27" s="46">
        <v>88</v>
      </c>
      <c r="AI27" s="46">
        <v>87</v>
      </c>
      <c r="AJ27" s="46">
        <v>88</v>
      </c>
      <c r="AK27" s="67">
        <f>SUM(AE27:AJ27)</f>
        <v>536</v>
      </c>
      <c r="AN27" s="1"/>
      <c r="AO27" s="46">
        <v>88</v>
      </c>
      <c r="AP27" s="46">
        <v>89</v>
      </c>
      <c r="AQ27" s="46">
        <v>95</v>
      </c>
      <c r="AR27" s="46">
        <v>87</v>
      </c>
      <c r="AS27" s="46">
        <v>90</v>
      </c>
      <c r="AT27" s="46">
        <v>89</v>
      </c>
      <c r="AU27" s="92">
        <f>SUM(AO27:AT27)</f>
        <v>538</v>
      </c>
      <c r="AW27"/>
    </row>
    <row r="28" spans="1:60" ht="13.9" customHeight="1" x14ac:dyDescent="0.25">
      <c r="B28" s="94" t="s">
        <v>141</v>
      </c>
      <c r="C28" s="2" t="s">
        <v>18</v>
      </c>
      <c r="D28" s="39"/>
      <c r="E28" s="39"/>
      <c r="F28" s="39"/>
      <c r="G28" s="39"/>
      <c r="H28" s="39"/>
      <c r="I28" s="39"/>
      <c r="J28" s="7">
        <f t="shared" ref="J28" si="21">SUM(D28:I28)</f>
        <v>0</v>
      </c>
      <c r="M28" s="46"/>
      <c r="N28" s="46"/>
      <c r="O28" s="46"/>
      <c r="P28" s="46"/>
      <c r="Q28" s="46"/>
      <c r="R28" s="46"/>
      <c r="S28" s="7">
        <f t="shared" ref="S28" si="22">SUM(M28:R28)</f>
        <v>0</v>
      </c>
      <c r="V28" s="5"/>
      <c r="W28" s="5"/>
      <c r="X28" s="5"/>
      <c r="Y28" s="5"/>
      <c r="Z28" s="5"/>
      <c r="AA28" s="5"/>
      <c r="AB28" s="7">
        <f t="shared" ref="AB28" si="23">SUM(V28:AA28)</f>
        <v>0</v>
      </c>
      <c r="AE28" s="46"/>
      <c r="AF28" s="46"/>
      <c r="AG28" s="46"/>
      <c r="AH28" s="46"/>
      <c r="AI28" s="46"/>
      <c r="AJ28" s="46"/>
      <c r="AK28" s="7">
        <f t="shared" ref="AK28" si="24">SUM(AE28:AJ28)</f>
        <v>0</v>
      </c>
      <c r="AN28" s="1"/>
      <c r="AO28" s="46">
        <v>83</v>
      </c>
      <c r="AP28" s="46">
        <v>82</v>
      </c>
      <c r="AQ28" s="46">
        <v>86</v>
      </c>
      <c r="AR28" s="46">
        <v>89</v>
      </c>
      <c r="AS28" s="46">
        <v>80</v>
      </c>
      <c r="AT28" s="46">
        <v>82</v>
      </c>
      <c r="AU28" s="100">
        <f t="shared" ref="AU28" si="25">SUM(AO28:AT28)</f>
        <v>502</v>
      </c>
    </row>
    <row r="29" spans="1:60" ht="13.9" customHeight="1" x14ac:dyDescent="0.25">
      <c r="B29" s="6"/>
      <c r="J29" s="7"/>
      <c r="S29" s="7"/>
      <c r="AB29" s="7"/>
      <c r="AK29" s="7"/>
      <c r="AU29" s="7"/>
    </row>
    <row r="30" spans="1:60" ht="13.9" customHeight="1" x14ac:dyDescent="0.25">
      <c r="A30" s="28" t="s">
        <v>16</v>
      </c>
      <c r="B30" s="11" t="s">
        <v>1</v>
      </c>
      <c r="C30" s="91" t="s">
        <v>2</v>
      </c>
      <c r="D30" s="20" t="s">
        <v>19</v>
      </c>
      <c r="E30" s="20" t="s">
        <v>20</v>
      </c>
      <c r="F30" s="20" t="s">
        <v>21</v>
      </c>
      <c r="G30" s="20" t="s">
        <v>22</v>
      </c>
      <c r="H30" s="20" t="s">
        <v>23</v>
      </c>
      <c r="I30" s="20" t="s">
        <v>24</v>
      </c>
      <c r="J30" s="20" t="s">
        <v>25</v>
      </c>
      <c r="K30" s="11" t="s">
        <v>26</v>
      </c>
      <c r="M30" s="79" t="s">
        <v>19</v>
      </c>
      <c r="N30" s="79" t="s">
        <v>20</v>
      </c>
      <c r="O30" s="79" t="s">
        <v>21</v>
      </c>
      <c r="P30" s="79" t="s">
        <v>22</v>
      </c>
      <c r="Q30" s="79" t="s">
        <v>23</v>
      </c>
      <c r="R30" s="79" t="s">
        <v>24</v>
      </c>
      <c r="S30" s="30" t="s">
        <v>25</v>
      </c>
      <c r="T30" s="30" t="s">
        <v>26</v>
      </c>
      <c r="V30" s="79" t="s">
        <v>19</v>
      </c>
      <c r="W30" s="79" t="s">
        <v>20</v>
      </c>
      <c r="X30" s="79" t="s">
        <v>21</v>
      </c>
      <c r="Y30" s="79" t="s">
        <v>22</v>
      </c>
      <c r="Z30" s="79" t="s">
        <v>23</v>
      </c>
      <c r="AA30" s="79" t="s">
        <v>24</v>
      </c>
      <c r="AB30" s="30" t="s">
        <v>25</v>
      </c>
      <c r="AC30" s="30" t="s">
        <v>26</v>
      </c>
      <c r="AE30" s="79" t="s">
        <v>19</v>
      </c>
      <c r="AF30" s="79" t="s">
        <v>20</v>
      </c>
      <c r="AG30" s="79" t="s">
        <v>21</v>
      </c>
      <c r="AH30" s="79" t="s">
        <v>22</v>
      </c>
      <c r="AI30" s="79" t="s">
        <v>23</v>
      </c>
      <c r="AJ30" s="79" t="s">
        <v>24</v>
      </c>
      <c r="AK30" s="30" t="s">
        <v>25</v>
      </c>
      <c r="AL30" s="30" t="s">
        <v>26</v>
      </c>
      <c r="AM30" s="69"/>
      <c r="AO30" s="79" t="s">
        <v>19</v>
      </c>
      <c r="AP30" s="79" t="s">
        <v>20</v>
      </c>
      <c r="AQ30" s="79" t="s">
        <v>21</v>
      </c>
      <c r="AR30" s="79" t="s">
        <v>22</v>
      </c>
      <c r="AS30" s="79" t="s">
        <v>23</v>
      </c>
      <c r="AT30" s="79" t="s">
        <v>24</v>
      </c>
      <c r="AU30" s="30" t="s">
        <v>25</v>
      </c>
      <c r="AV30" s="30" t="s">
        <v>26</v>
      </c>
    </row>
    <row r="31" spans="1:60" ht="13.9" customHeight="1" x14ac:dyDescent="0.25">
      <c r="A31"/>
      <c r="B31" s="46" t="s">
        <v>69</v>
      </c>
      <c r="C31" s="7" t="s">
        <v>16</v>
      </c>
      <c r="D31" s="46">
        <v>95</v>
      </c>
      <c r="E31" s="46">
        <v>97</v>
      </c>
      <c r="F31" s="46">
        <v>96</v>
      </c>
      <c r="G31" s="46">
        <v>97</v>
      </c>
      <c r="H31" s="46">
        <v>94</v>
      </c>
      <c r="I31" s="46">
        <v>98</v>
      </c>
      <c r="J31" s="23">
        <f t="shared" ref="J31:J36" si="26">SUM(D31:I31)</f>
        <v>577</v>
      </c>
      <c r="K31" s="23">
        <f>SUM(J31:J35)-MIN(J31:J35)</f>
        <v>2285</v>
      </c>
      <c r="M31" s="46">
        <v>91</v>
      </c>
      <c r="N31" s="46">
        <v>96</v>
      </c>
      <c r="O31" s="46">
        <v>97</v>
      </c>
      <c r="P31" s="46">
        <v>97</v>
      </c>
      <c r="Q31" s="46">
        <v>97</v>
      </c>
      <c r="R31" s="46">
        <v>99</v>
      </c>
      <c r="S31" s="41">
        <f t="shared" ref="S31:S36" si="27">SUM(M31:R31)</f>
        <v>577</v>
      </c>
      <c r="T31" s="41">
        <f>SUM(S31,S32,S33,S34,S35)-MIN(S31,S32,S33,S34,S35)</f>
        <v>2272</v>
      </c>
      <c r="V31" s="46">
        <v>93</v>
      </c>
      <c r="W31" s="46">
        <v>94</v>
      </c>
      <c r="X31" s="46">
        <v>97</v>
      </c>
      <c r="Y31" s="46">
        <v>97</v>
      </c>
      <c r="Z31" s="46">
        <v>98</v>
      </c>
      <c r="AA31" s="46">
        <v>94</v>
      </c>
      <c r="AB31" s="41">
        <f t="shared" ref="AB31:AB36" si="28">SUM(V31:AA31)</f>
        <v>573</v>
      </c>
      <c r="AC31" s="41">
        <f>SUM(AB31,AB32,AB33,AB34,AB35)-MIN(AB31,AB32,AB33,AB34,AB35)</f>
        <v>2242</v>
      </c>
      <c r="AE31" s="94">
        <v>96</v>
      </c>
      <c r="AF31" s="94">
        <v>97</v>
      </c>
      <c r="AG31" s="94">
        <v>91</v>
      </c>
      <c r="AH31" s="94">
        <v>95</v>
      </c>
      <c r="AI31" s="94">
        <v>95</v>
      </c>
      <c r="AJ31" s="94">
        <v>93</v>
      </c>
      <c r="AK31" s="40">
        <f>SUM(AE31:AJ31)</f>
        <v>567</v>
      </c>
      <c r="AL31" s="41">
        <f>SUM(AK31,AK32,AK33,AK35)</f>
        <v>2266</v>
      </c>
      <c r="AN31" s="1"/>
      <c r="AO31" s="94">
        <v>95</v>
      </c>
      <c r="AP31" s="94">
        <v>93</v>
      </c>
      <c r="AQ31" s="94">
        <v>96</v>
      </c>
      <c r="AR31" s="94">
        <v>99</v>
      </c>
      <c r="AS31" s="94">
        <v>100</v>
      </c>
      <c r="AT31" s="94">
        <v>96</v>
      </c>
      <c r="AU31" s="41">
        <f t="shared" ref="AU31:AU36" si="29">SUM(AO31:AT31)</f>
        <v>579</v>
      </c>
      <c r="AV31" s="41">
        <f>SUM(AU32,AU34,AU33,AU31,AU35)-MIN(AU31,AU32,AU33,AU34,AU35)</f>
        <v>2283</v>
      </c>
      <c r="AW31" s="46"/>
      <c r="AZ31" s="46"/>
      <c r="BA31" s="46"/>
      <c r="BB31" s="46"/>
      <c r="BC31" s="46"/>
      <c r="BD31" s="46"/>
      <c r="BE31" s="46"/>
      <c r="BF31" s="46"/>
      <c r="BG31" s="46"/>
      <c r="BH31" s="46"/>
    </row>
    <row r="32" spans="1:60" ht="13.9" customHeight="1" x14ac:dyDescent="0.25">
      <c r="A32"/>
      <c r="B32" s="46" t="s">
        <v>70</v>
      </c>
      <c r="C32" s="7" t="s">
        <v>16</v>
      </c>
      <c r="D32" s="46">
        <v>97</v>
      </c>
      <c r="E32" s="46">
        <v>95</v>
      </c>
      <c r="F32" s="46">
        <v>97</v>
      </c>
      <c r="G32" s="46">
        <v>99</v>
      </c>
      <c r="H32" s="46">
        <v>92</v>
      </c>
      <c r="I32" s="46">
        <v>94</v>
      </c>
      <c r="J32" s="23">
        <f t="shared" si="26"/>
        <v>574</v>
      </c>
      <c r="M32" s="46">
        <v>94</v>
      </c>
      <c r="N32" s="46">
        <v>96</v>
      </c>
      <c r="O32" s="46">
        <v>97</v>
      </c>
      <c r="P32" s="46">
        <v>94</v>
      </c>
      <c r="Q32" s="46">
        <v>98</v>
      </c>
      <c r="R32" s="46">
        <v>96</v>
      </c>
      <c r="S32" s="41">
        <f t="shared" si="27"/>
        <v>575</v>
      </c>
      <c r="V32" s="46">
        <v>97</v>
      </c>
      <c r="W32" s="46">
        <v>94</v>
      </c>
      <c r="X32" s="46">
        <v>92</v>
      </c>
      <c r="Y32" s="46">
        <v>97</v>
      </c>
      <c r="Z32" s="46">
        <v>93</v>
      </c>
      <c r="AA32" s="46">
        <v>96</v>
      </c>
      <c r="AB32" s="41">
        <f t="shared" si="28"/>
        <v>569</v>
      </c>
      <c r="AE32" s="94">
        <v>96</v>
      </c>
      <c r="AF32" s="94">
        <v>95</v>
      </c>
      <c r="AG32" s="94">
        <v>98</v>
      </c>
      <c r="AH32" s="94">
        <v>98</v>
      </c>
      <c r="AI32" s="94">
        <v>97</v>
      </c>
      <c r="AJ32" s="94">
        <v>95</v>
      </c>
      <c r="AK32" s="40">
        <f t="shared" ref="AK32:AK36" si="30">SUM(AE32:AJ32)</f>
        <v>579</v>
      </c>
      <c r="AN32" s="1"/>
      <c r="AO32" s="94">
        <v>97</v>
      </c>
      <c r="AP32" s="94">
        <v>96</v>
      </c>
      <c r="AQ32" s="94">
        <v>95</v>
      </c>
      <c r="AR32" s="94">
        <v>93</v>
      </c>
      <c r="AS32" s="94">
        <v>97</v>
      </c>
      <c r="AT32" s="94">
        <v>96</v>
      </c>
      <c r="AU32" s="41">
        <f t="shared" si="29"/>
        <v>574</v>
      </c>
      <c r="AW32" s="46"/>
      <c r="AZ32" s="46"/>
      <c r="BA32" s="46"/>
      <c r="BB32" s="46"/>
      <c r="BC32" s="46"/>
      <c r="BD32" s="46"/>
      <c r="BE32" s="46"/>
      <c r="BF32" s="46"/>
      <c r="BG32" s="46"/>
      <c r="BH32" s="46"/>
    </row>
    <row r="33" spans="1:60" ht="13.9" customHeight="1" x14ac:dyDescent="0.25">
      <c r="A33"/>
      <c r="B33" s="46" t="s">
        <v>120</v>
      </c>
      <c r="C33" s="7" t="s">
        <v>16</v>
      </c>
      <c r="D33" s="46">
        <v>97</v>
      </c>
      <c r="E33" s="46">
        <v>94</v>
      </c>
      <c r="F33" s="46">
        <v>93</v>
      </c>
      <c r="G33" s="46">
        <v>91</v>
      </c>
      <c r="H33" s="46">
        <v>92</v>
      </c>
      <c r="I33" s="46">
        <v>96</v>
      </c>
      <c r="J33" s="23">
        <f t="shared" si="26"/>
        <v>563</v>
      </c>
      <c r="M33" s="46">
        <v>94</v>
      </c>
      <c r="N33" s="46">
        <v>91</v>
      </c>
      <c r="O33" s="46">
        <v>89</v>
      </c>
      <c r="P33" s="46">
        <v>95</v>
      </c>
      <c r="Q33" s="46">
        <v>95</v>
      </c>
      <c r="R33" s="46">
        <v>94</v>
      </c>
      <c r="S33" s="41">
        <f t="shared" si="27"/>
        <v>558</v>
      </c>
      <c r="V33" s="46">
        <v>95</v>
      </c>
      <c r="W33" s="46">
        <v>92</v>
      </c>
      <c r="X33" s="46">
        <v>89</v>
      </c>
      <c r="Y33" s="46">
        <v>87</v>
      </c>
      <c r="Z33" s="46">
        <v>89</v>
      </c>
      <c r="AA33" s="46">
        <v>92</v>
      </c>
      <c r="AB33" s="41">
        <f t="shared" si="28"/>
        <v>544</v>
      </c>
      <c r="AE33" s="94">
        <v>91</v>
      </c>
      <c r="AF33" s="94">
        <v>89</v>
      </c>
      <c r="AG33" s="94">
        <v>91</v>
      </c>
      <c r="AH33" s="94">
        <v>85</v>
      </c>
      <c r="AI33" s="94">
        <v>95</v>
      </c>
      <c r="AJ33" s="94">
        <v>95</v>
      </c>
      <c r="AK33" s="40">
        <f t="shared" si="30"/>
        <v>546</v>
      </c>
      <c r="AN33" s="1"/>
      <c r="AO33" s="94">
        <v>92</v>
      </c>
      <c r="AP33" s="94">
        <v>93</v>
      </c>
      <c r="AQ33" s="94">
        <v>96</v>
      </c>
      <c r="AR33" s="94">
        <v>95</v>
      </c>
      <c r="AS33" s="94">
        <v>98</v>
      </c>
      <c r="AT33" s="94">
        <v>94</v>
      </c>
      <c r="AU33" s="41">
        <f t="shared" si="29"/>
        <v>568</v>
      </c>
      <c r="AW33" s="46"/>
      <c r="AZ33" s="46"/>
      <c r="BA33" s="46"/>
      <c r="BB33" s="46"/>
      <c r="BC33" s="46"/>
      <c r="BD33" s="46"/>
      <c r="BE33" s="46"/>
      <c r="BF33" s="46"/>
      <c r="BG33" s="46"/>
      <c r="BH33" s="46"/>
    </row>
    <row r="34" spans="1:60" ht="13.9" customHeight="1" x14ac:dyDescent="0.25">
      <c r="A34"/>
      <c r="B34" s="46" t="s">
        <v>99</v>
      </c>
      <c r="C34" s="7" t="s">
        <v>16</v>
      </c>
      <c r="D34" s="46">
        <v>0</v>
      </c>
      <c r="E34" s="46">
        <v>0</v>
      </c>
      <c r="F34" s="46">
        <v>0</v>
      </c>
      <c r="G34" s="46">
        <v>0</v>
      </c>
      <c r="H34" s="46">
        <v>0</v>
      </c>
      <c r="I34" s="46">
        <v>0</v>
      </c>
      <c r="J34" s="23">
        <f t="shared" si="26"/>
        <v>0</v>
      </c>
      <c r="M34" s="46"/>
      <c r="N34" s="46"/>
      <c r="O34" s="46"/>
      <c r="P34" s="46"/>
      <c r="Q34" s="46"/>
      <c r="R34" s="46"/>
      <c r="S34" s="41">
        <f t="shared" si="27"/>
        <v>0</v>
      </c>
      <c r="V34" s="46"/>
      <c r="W34" s="46"/>
      <c r="X34" s="46"/>
      <c r="Y34" s="46"/>
      <c r="Z34" s="46"/>
      <c r="AA34" s="46"/>
      <c r="AB34" s="41">
        <f t="shared" si="28"/>
        <v>0</v>
      </c>
      <c r="AE34" s="5"/>
      <c r="AF34" s="5"/>
      <c r="AG34" s="5"/>
      <c r="AH34" s="5"/>
      <c r="AI34" s="5"/>
      <c r="AJ34" s="5"/>
      <c r="AK34" s="5">
        <f t="shared" si="30"/>
        <v>0</v>
      </c>
      <c r="AN34" s="1"/>
      <c r="AO34" s="94">
        <v>90</v>
      </c>
      <c r="AP34" s="94">
        <v>88</v>
      </c>
      <c r="AQ34" s="94">
        <v>86</v>
      </c>
      <c r="AR34" s="94">
        <v>91</v>
      </c>
      <c r="AS34" s="94">
        <v>86</v>
      </c>
      <c r="AT34" s="94">
        <v>91</v>
      </c>
      <c r="AU34" s="41">
        <f t="shared" si="29"/>
        <v>532</v>
      </c>
      <c r="BF34" s="46"/>
      <c r="BG34" s="46"/>
      <c r="BH34" s="46"/>
    </row>
    <row r="35" spans="1:60" ht="13.9" customHeight="1" x14ac:dyDescent="0.25">
      <c r="A35"/>
      <c r="B35" s="46" t="s">
        <v>121</v>
      </c>
      <c r="C35" s="7" t="s">
        <v>16</v>
      </c>
      <c r="D35" s="46">
        <v>93</v>
      </c>
      <c r="E35" s="46">
        <v>96</v>
      </c>
      <c r="F35" s="46">
        <v>91</v>
      </c>
      <c r="G35" s="46">
        <v>97</v>
      </c>
      <c r="H35" s="46">
        <v>99</v>
      </c>
      <c r="I35" s="46">
        <v>95</v>
      </c>
      <c r="J35" s="2">
        <f t="shared" si="26"/>
        <v>571</v>
      </c>
      <c r="M35" s="46">
        <v>94</v>
      </c>
      <c r="N35" s="46">
        <v>94</v>
      </c>
      <c r="O35" s="46">
        <v>93</v>
      </c>
      <c r="P35" s="46">
        <v>96</v>
      </c>
      <c r="Q35" s="46">
        <v>95</v>
      </c>
      <c r="R35" s="46">
        <v>90</v>
      </c>
      <c r="S35" s="41">
        <f t="shared" si="27"/>
        <v>562</v>
      </c>
      <c r="V35" s="46">
        <v>97</v>
      </c>
      <c r="W35" s="46">
        <v>91</v>
      </c>
      <c r="X35" s="46">
        <v>94</v>
      </c>
      <c r="Y35" s="46">
        <v>92</v>
      </c>
      <c r="Z35" s="46">
        <v>88</v>
      </c>
      <c r="AA35" s="46">
        <v>94</v>
      </c>
      <c r="AB35" s="41">
        <f t="shared" si="28"/>
        <v>556</v>
      </c>
      <c r="AE35" s="94">
        <v>95</v>
      </c>
      <c r="AF35" s="94">
        <v>94</v>
      </c>
      <c r="AG35" s="94">
        <v>96</v>
      </c>
      <c r="AH35" s="94">
        <v>97</v>
      </c>
      <c r="AI35" s="94">
        <v>95</v>
      </c>
      <c r="AJ35" s="94">
        <v>97</v>
      </c>
      <c r="AK35" s="95">
        <f t="shared" si="30"/>
        <v>574</v>
      </c>
      <c r="AN35" s="1"/>
      <c r="AO35" s="94">
        <v>97</v>
      </c>
      <c r="AP35" s="94">
        <v>95</v>
      </c>
      <c r="AQ35" s="94">
        <v>92</v>
      </c>
      <c r="AR35" s="94">
        <v>94</v>
      </c>
      <c r="AS35" s="94">
        <v>92</v>
      </c>
      <c r="AT35" s="94">
        <v>92</v>
      </c>
      <c r="AU35" s="41">
        <f t="shared" si="29"/>
        <v>562</v>
      </c>
      <c r="AW35" s="46"/>
      <c r="AZ35" s="46"/>
      <c r="BA35" s="46"/>
      <c r="BB35" s="46"/>
      <c r="BC35" s="46"/>
      <c r="BD35" s="46"/>
      <c r="BE35" s="46"/>
      <c r="BF35" s="46"/>
      <c r="BG35" s="46"/>
      <c r="BH35" s="46"/>
    </row>
    <row r="36" spans="1:60" ht="13.5" customHeight="1" x14ac:dyDescent="0.25">
      <c r="B36" s="3"/>
      <c r="C36" s="7" t="s">
        <v>16</v>
      </c>
      <c r="J36" s="2">
        <f t="shared" si="26"/>
        <v>0</v>
      </c>
      <c r="S36" s="2">
        <f t="shared" si="27"/>
        <v>0</v>
      </c>
      <c r="AB36" s="2">
        <f t="shared" si="28"/>
        <v>0</v>
      </c>
      <c r="AK36" s="40">
        <f t="shared" si="30"/>
        <v>0</v>
      </c>
      <c r="AN36" s="1"/>
      <c r="AU36" s="2">
        <f t="shared" si="29"/>
        <v>0</v>
      </c>
      <c r="AZ36" s="46"/>
      <c r="BA36" s="46"/>
      <c r="BB36" s="46"/>
      <c r="BC36" s="46"/>
      <c r="BD36" s="46"/>
      <c r="BE36" s="46"/>
      <c r="BF36" s="46"/>
      <c r="BG36" s="46"/>
      <c r="BH36" s="46"/>
    </row>
    <row r="37" spans="1:60" ht="13.9" customHeight="1" x14ac:dyDescent="0.25">
      <c r="AK37" s="46"/>
      <c r="AZ37" s="46"/>
      <c r="BA37" s="46"/>
      <c r="BB37" s="46"/>
      <c r="BC37" s="46"/>
      <c r="BD37" s="46"/>
      <c r="BE37" s="46"/>
      <c r="BF37" s="46"/>
      <c r="BG37" s="46"/>
      <c r="BH37" s="46"/>
    </row>
    <row r="38" spans="1:60" ht="13.9" customHeight="1" x14ac:dyDescent="0.25">
      <c r="A38" s="28" t="s">
        <v>66</v>
      </c>
      <c r="B38" s="29" t="s">
        <v>1</v>
      </c>
      <c r="C38" s="91" t="s">
        <v>2</v>
      </c>
      <c r="D38" s="29" t="s">
        <v>19</v>
      </c>
      <c r="E38" s="29" t="s">
        <v>20</v>
      </c>
      <c r="F38" s="29" t="s">
        <v>21</v>
      </c>
      <c r="G38" s="29" t="s">
        <v>22</v>
      </c>
      <c r="H38" s="29" t="s">
        <v>23</v>
      </c>
      <c r="I38" s="29" t="s">
        <v>24</v>
      </c>
      <c r="J38" s="29" t="s">
        <v>25</v>
      </c>
      <c r="K38" s="29" t="s">
        <v>26</v>
      </c>
      <c r="M38" s="79" t="s">
        <v>19</v>
      </c>
      <c r="N38" s="79" t="s">
        <v>20</v>
      </c>
      <c r="O38" s="79" t="s">
        <v>21</v>
      </c>
      <c r="P38" s="79" t="s">
        <v>22</v>
      </c>
      <c r="Q38" s="79" t="s">
        <v>23</v>
      </c>
      <c r="R38" s="79" t="s">
        <v>24</v>
      </c>
      <c r="S38" s="30" t="s">
        <v>25</v>
      </c>
      <c r="T38" s="30" t="s">
        <v>26</v>
      </c>
      <c r="V38" s="79" t="s">
        <v>19</v>
      </c>
      <c r="W38" s="79" t="s">
        <v>20</v>
      </c>
      <c r="X38" s="79" t="s">
        <v>21</v>
      </c>
      <c r="Y38" s="79" t="s">
        <v>22</v>
      </c>
      <c r="Z38" s="79" t="s">
        <v>23</v>
      </c>
      <c r="AA38" s="79" t="s">
        <v>24</v>
      </c>
      <c r="AB38" s="30" t="s">
        <v>25</v>
      </c>
      <c r="AC38" s="30" t="s">
        <v>26</v>
      </c>
      <c r="AE38" s="79" t="s">
        <v>19</v>
      </c>
      <c r="AF38" s="79" t="s">
        <v>20</v>
      </c>
      <c r="AG38" s="79" t="s">
        <v>21</v>
      </c>
      <c r="AH38" s="79" t="s">
        <v>22</v>
      </c>
      <c r="AI38" s="79" t="s">
        <v>23</v>
      </c>
      <c r="AJ38" s="79" t="s">
        <v>24</v>
      </c>
      <c r="AK38" s="30" t="s">
        <v>25</v>
      </c>
      <c r="AL38" s="30" t="s">
        <v>26</v>
      </c>
      <c r="AM38" s="69"/>
      <c r="AO38" s="79" t="s">
        <v>19</v>
      </c>
      <c r="AP38" s="79" t="s">
        <v>20</v>
      </c>
      <c r="AQ38" s="79" t="s">
        <v>21</v>
      </c>
      <c r="AR38" s="79" t="s">
        <v>22</v>
      </c>
      <c r="AS38" s="79" t="s">
        <v>23</v>
      </c>
      <c r="AT38" s="79" t="s">
        <v>24</v>
      </c>
      <c r="AU38" s="30" t="s">
        <v>25</v>
      </c>
      <c r="AV38" s="30" t="s">
        <v>26</v>
      </c>
    </row>
    <row r="39" spans="1:60" ht="13.9" customHeight="1" x14ac:dyDescent="0.25">
      <c r="B39" s="3" t="s">
        <v>112</v>
      </c>
      <c r="C39" s="2" t="s">
        <v>64</v>
      </c>
      <c r="D39" s="34">
        <v>83</v>
      </c>
      <c r="E39" s="34">
        <v>90</v>
      </c>
      <c r="F39" s="34">
        <v>83</v>
      </c>
      <c r="G39" s="34">
        <v>84</v>
      </c>
      <c r="H39" s="34">
        <v>81</v>
      </c>
      <c r="I39" s="34">
        <v>85</v>
      </c>
      <c r="J39" s="31">
        <f t="shared" ref="J39:J43" si="31">SUM(D39:I39)</f>
        <v>506</v>
      </c>
      <c r="K39" s="32">
        <f>SUM(J39:J43)-MIN(J39:J43)</f>
        <v>2084</v>
      </c>
      <c r="M39" s="34">
        <v>88</v>
      </c>
      <c r="N39" s="34">
        <v>85</v>
      </c>
      <c r="O39" s="34">
        <v>85</v>
      </c>
      <c r="P39" s="34">
        <v>86</v>
      </c>
      <c r="Q39" s="34">
        <v>83</v>
      </c>
      <c r="R39" s="34">
        <v>89</v>
      </c>
      <c r="S39" s="55">
        <f t="shared" ref="S39:S43" si="32">SUM(M39:R39)</f>
        <v>516</v>
      </c>
      <c r="T39" s="55">
        <f>SUM(S39,S40,S41,S42,S45)-MIN(S39,S40,S41,S42,S45)</f>
        <v>2122</v>
      </c>
      <c r="V39" s="34"/>
      <c r="W39" s="34"/>
      <c r="X39" s="34"/>
      <c r="Y39" s="34"/>
      <c r="Z39" s="34"/>
      <c r="AA39" s="34"/>
      <c r="AB39" s="7">
        <f t="shared" ref="AB39:AB43" si="33">SUM(V39:AA39)</f>
        <v>0</v>
      </c>
      <c r="AC39" s="59">
        <f>SUM(AB39:AB43)-MIN(AB39:AB43)</f>
        <v>2079</v>
      </c>
      <c r="AE39" s="34"/>
      <c r="AF39" s="34"/>
      <c r="AG39" s="34"/>
      <c r="AH39" s="34"/>
      <c r="AI39" s="34"/>
      <c r="AJ39" s="34"/>
      <c r="AK39" s="7">
        <f t="shared" ref="AK39:AK43" si="34">SUM(AE39:AJ39)</f>
        <v>0</v>
      </c>
      <c r="AL39" s="74">
        <f>SUM(AK40,AK41,AK42,AK48,AK45)-MIN(AK40,AK41,AK42,AK48,AK45)</f>
        <v>2106</v>
      </c>
      <c r="AM39" s="7"/>
      <c r="AO39" s="34"/>
      <c r="AP39" s="34"/>
      <c r="AQ39" s="34"/>
      <c r="AR39" s="34"/>
      <c r="AS39" s="34"/>
      <c r="AT39" s="34"/>
      <c r="AU39" s="75">
        <f t="shared" ref="AU39:AU49" si="35">SUM(AO39:AT39)</f>
        <v>0</v>
      </c>
      <c r="AV39" s="73">
        <f>AU40+AU42+AU45+AU48</f>
        <v>2149</v>
      </c>
    </row>
    <row r="40" spans="1:60" ht="13.9" customHeight="1" x14ac:dyDescent="0.25">
      <c r="B40" s="8" t="s">
        <v>113</v>
      </c>
      <c r="C40" s="2" t="s">
        <v>64</v>
      </c>
      <c r="D40" s="33">
        <v>73</v>
      </c>
      <c r="E40" s="33">
        <v>79</v>
      </c>
      <c r="F40" s="33">
        <v>87</v>
      </c>
      <c r="G40" s="33">
        <v>92</v>
      </c>
      <c r="H40" s="33">
        <v>93</v>
      </c>
      <c r="I40" s="33">
        <v>92</v>
      </c>
      <c r="J40" s="31">
        <f t="shared" si="31"/>
        <v>516</v>
      </c>
      <c r="M40" s="33">
        <v>90</v>
      </c>
      <c r="N40" s="33">
        <v>95</v>
      </c>
      <c r="O40" s="33">
        <v>94</v>
      </c>
      <c r="P40" s="33">
        <v>90</v>
      </c>
      <c r="Q40" s="33">
        <v>88</v>
      </c>
      <c r="R40" s="33">
        <v>88</v>
      </c>
      <c r="S40" s="55">
        <f t="shared" si="32"/>
        <v>545</v>
      </c>
      <c r="V40" s="33">
        <v>91</v>
      </c>
      <c r="W40" s="33">
        <v>91</v>
      </c>
      <c r="X40" s="33">
        <v>90</v>
      </c>
      <c r="Y40" s="33">
        <v>94</v>
      </c>
      <c r="Z40" s="33">
        <v>95</v>
      </c>
      <c r="AA40" s="33">
        <v>93</v>
      </c>
      <c r="AB40" s="59">
        <f t="shared" si="33"/>
        <v>554</v>
      </c>
      <c r="AE40" s="33">
        <v>93</v>
      </c>
      <c r="AF40" s="33">
        <v>85</v>
      </c>
      <c r="AG40" s="33">
        <v>91</v>
      </c>
      <c r="AH40" s="33">
        <v>93</v>
      </c>
      <c r="AI40" s="33">
        <v>91</v>
      </c>
      <c r="AJ40" s="33">
        <v>89</v>
      </c>
      <c r="AK40" s="75">
        <f t="shared" si="34"/>
        <v>542</v>
      </c>
      <c r="AO40" s="33">
        <v>93</v>
      </c>
      <c r="AP40" s="33">
        <v>94</v>
      </c>
      <c r="AQ40" s="33">
        <v>94</v>
      </c>
      <c r="AR40" s="33">
        <v>97</v>
      </c>
      <c r="AS40" s="33">
        <v>88</v>
      </c>
      <c r="AT40" s="33">
        <v>96</v>
      </c>
      <c r="AU40" s="93">
        <f t="shared" si="35"/>
        <v>562</v>
      </c>
      <c r="AV40" s="102">
        <f>AU43+AU44+AU47+AU49</f>
        <v>1991</v>
      </c>
      <c r="AZ40" s="46"/>
      <c r="BA40" s="46"/>
      <c r="BB40" s="46"/>
      <c r="BC40" s="46"/>
      <c r="BD40" s="46"/>
      <c r="BE40" s="46"/>
      <c r="BF40" s="46"/>
      <c r="BG40" s="46"/>
    </row>
    <row r="41" spans="1:60" ht="13.9" customHeight="1" x14ac:dyDescent="0.25">
      <c r="B41" s="8" t="s">
        <v>114</v>
      </c>
      <c r="C41" s="2" t="s">
        <v>64</v>
      </c>
      <c r="D41" s="33">
        <v>90</v>
      </c>
      <c r="E41" s="33">
        <v>86</v>
      </c>
      <c r="F41" s="33">
        <v>92</v>
      </c>
      <c r="G41" s="33">
        <v>82</v>
      </c>
      <c r="H41" s="33">
        <v>90</v>
      </c>
      <c r="I41" s="33">
        <v>86</v>
      </c>
      <c r="J41" s="31">
        <f t="shared" si="31"/>
        <v>526</v>
      </c>
      <c r="K41" s="7"/>
      <c r="M41" s="33">
        <v>85</v>
      </c>
      <c r="N41" s="33">
        <v>80</v>
      </c>
      <c r="O41" s="33">
        <v>82</v>
      </c>
      <c r="P41" s="33">
        <v>83</v>
      </c>
      <c r="Q41" s="33">
        <v>87</v>
      </c>
      <c r="R41" s="33">
        <v>84</v>
      </c>
      <c r="S41" s="55">
        <f t="shared" si="32"/>
        <v>501</v>
      </c>
      <c r="T41" s="7"/>
      <c r="V41" s="33">
        <v>92</v>
      </c>
      <c r="W41" s="33">
        <v>85</v>
      </c>
      <c r="X41" s="33">
        <v>87</v>
      </c>
      <c r="Y41" s="33">
        <v>88</v>
      </c>
      <c r="Z41" s="33">
        <v>90</v>
      </c>
      <c r="AA41" s="33">
        <v>90</v>
      </c>
      <c r="AB41" s="59">
        <f t="shared" si="33"/>
        <v>532</v>
      </c>
      <c r="AC41" s="7"/>
      <c r="AE41" s="33">
        <v>86</v>
      </c>
      <c r="AF41" s="33">
        <v>90</v>
      </c>
      <c r="AG41" s="33">
        <v>90</v>
      </c>
      <c r="AH41" s="33">
        <v>87</v>
      </c>
      <c r="AI41" s="33">
        <v>88</v>
      </c>
      <c r="AJ41" s="33">
        <v>86</v>
      </c>
      <c r="AK41" s="92">
        <f t="shared" si="34"/>
        <v>527</v>
      </c>
      <c r="AL41" s="7"/>
      <c r="AM41" s="7"/>
      <c r="AO41" s="33">
        <v>81</v>
      </c>
      <c r="AP41" s="33">
        <v>81</v>
      </c>
      <c r="AQ41" s="33">
        <v>85</v>
      </c>
      <c r="AR41" s="33">
        <v>85</v>
      </c>
      <c r="AS41" s="33">
        <v>83</v>
      </c>
      <c r="AT41" s="33">
        <v>84</v>
      </c>
      <c r="AU41" s="93">
        <f t="shared" si="35"/>
        <v>499</v>
      </c>
      <c r="AV41" s="7"/>
      <c r="AZ41" s="46"/>
      <c r="BA41" s="46"/>
      <c r="BB41" s="46"/>
      <c r="BC41" s="46"/>
      <c r="BD41" s="46"/>
      <c r="BE41" s="46"/>
      <c r="BF41" s="46"/>
      <c r="BG41" s="46"/>
    </row>
    <row r="42" spans="1:60" ht="13.9" customHeight="1" x14ac:dyDescent="0.25">
      <c r="B42" s="8" t="s">
        <v>115</v>
      </c>
      <c r="C42" s="2" t="s">
        <v>64</v>
      </c>
      <c r="D42" s="33">
        <v>88</v>
      </c>
      <c r="E42" s="33">
        <v>91</v>
      </c>
      <c r="F42" s="33">
        <v>92</v>
      </c>
      <c r="G42" s="33">
        <v>93</v>
      </c>
      <c r="H42" s="33">
        <v>87</v>
      </c>
      <c r="I42" s="33">
        <v>85</v>
      </c>
      <c r="J42" s="31">
        <f t="shared" si="31"/>
        <v>536</v>
      </c>
      <c r="K42" s="7"/>
      <c r="M42" s="33">
        <v>88</v>
      </c>
      <c r="N42" s="33">
        <v>87</v>
      </c>
      <c r="O42" s="33">
        <v>90</v>
      </c>
      <c r="P42" s="33">
        <v>91</v>
      </c>
      <c r="Q42" s="33">
        <v>94</v>
      </c>
      <c r="R42" s="33">
        <v>88</v>
      </c>
      <c r="S42" s="55">
        <f t="shared" si="32"/>
        <v>538</v>
      </c>
      <c r="T42" s="7"/>
      <c r="V42" s="33">
        <v>84</v>
      </c>
      <c r="W42" s="33">
        <v>86</v>
      </c>
      <c r="X42" s="33">
        <v>84</v>
      </c>
      <c r="Y42" s="33">
        <v>82</v>
      </c>
      <c r="Z42" s="33">
        <v>85</v>
      </c>
      <c r="AA42" s="33">
        <v>83</v>
      </c>
      <c r="AB42" s="59">
        <f t="shared" si="33"/>
        <v>504</v>
      </c>
      <c r="AC42" s="7"/>
      <c r="AE42" s="33">
        <v>85</v>
      </c>
      <c r="AF42" s="33">
        <v>92</v>
      </c>
      <c r="AG42" s="33">
        <v>87</v>
      </c>
      <c r="AH42" s="33">
        <v>81</v>
      </c>
      <c r="AI42" s="33">
        <v>86</v>
      </c>
      <c r="AJ42" s="33">
        <v>89</v>
      </c>
      <c r="AK42" s="75">
        <f t="shared" si="34"/>
        <v>520</v>
      </c>
      <c r="AL42" s="7"/>
      <c r="AM42" s="7"/>
      <c r="AO42" s="33">
        <v>92</v>
      </c>
      <c r="AP42" s="33">
        <v>86</v>
      </c>
      <c r="AQ42" s="33">
        <v>88</v>
      </c>
      <c r="AR42" s="33">
        <v>89</v>
      </c>
      <c r="AS42" s="33">
        <v>87</v>
      </c>
      <c r="AT42" s="33">
        <v>92</v>
      </c>
      <c r="AU42" s="93">
        <f t="shared" si="35"/>
        <v>534</v>
      </c>
      <c r="AV42" s="7"/>
      <c r="AZ42" s="46"/>
      <c r="BA42" s="46"/>
      <c r="BB42" s="46"/>
      <c r="BC42" s="46"/>
      <c r="BD42" s="46"/>
      <c r="BE42" s="46"/>
      <c r="BF42" s="46"/>
      <c r="BG42" s="46"/>
    </row>
    <row r="43" spans="1:60" ht="13.9" customHeight="1" x14ac:dyDescent="0.25">
      <c r="B43" s="8" t="s">
        <v>116</v>
      </c>
      <c r="C43" s="2" t="s">
        <v>64</v>
      </c>
      <c r="D43" s="33">
        <v>67</v>
      </c>
      <c r="E43" s="33">
        <v>73</v>
      </c>
      <c r="F43" s="33">
        <v>68</v>
      </c>
      <c r="G43" s="33">
        <v>71</v>
      </c>
      <c r="H43" s="33">
        <v>72</v>
      </c>
      <c r="I43" s="33">
        <v>78</v>
      </c>
      <c r="J43" s="31">
        <f t="shared" si="31"/>
        <v>429</v>
      </c>
      <c r="K43" s="7"/>
      <c r="M43" s="33"/>
      <c r="N43" s="33"/>
      <c r="O43" s="33"/>
      <c r="P43" s="33"/>
      <c r="Q43" s="33"/>
      <c r="R43" s="33"/>
      <c r="S43" s="7">
        <f t="shared" si="32"/>
        <v>0</v>
      </c>
      <c r="T43" s="7"/>
      <c r="V43" s="33">
        <v>83</v>
      </c>
      <c r="W43" s="33">
        <v>80</v>
      </c>
      <c r="X43" s="33">
        <v>84</v>
      </c>
      <c r="Y43" s="33">
        <v>84</v>
      </c>
      <c r="Z43" s="33">
        <v>82</v>
      </c>
      <c r="AA43" s="33">
        <v>76</v>
      </c>
      <c r="AB43" s="75">
        <f t="shared" si="33"/>
        <v>489</v>
      </c>
      <c r="AC43" s="7"/>
      <c r="AE43" s="33">
        <v>79</v>
      </c>
      <c r="AF43" s="33">
        <v>80</v>
      </c>
      <c r="AG43" s="33">
        <v>84</v>
      </c>
      <c r="AH43" s="33">
        <v>82</v>
      </c>
      <c r="AI43" s="33">
        <v>85</v>
      </c>
      <c r="AJ43" s="33">
        <v>88</v>
      </c>
      <c r="AK43" s="7">
        <f t="shared" si="34"/>
        <v>498</v>
      </c>
      <c r="AL43" s="7"/>
      <c r="AM43" s="7"/>
      <c r="AO43" s="33">
        <v>83</v>
      </c>
      <c r="AP43" s="33">
        <v>94</v>
      </c>
      <c r="AQ43" s="33">
        <v>89</v>
      </c>
      <c r="AR43" s="33">
        <v>85</v>
      </c>
      <c r="AS43" s="33">
        <v>83</v>
      </c>
      <c r="AT43" s="33">
        <v>89</v>
      </c>
      <c r="AU43" s="102">
        <f t="shared" si="35"/>
        <v>523</v>
      </c>
      <c r="AV43" s="7"/>
      <c r="AZ43" s="46"/>
      <c r="BA43" s="46"/>
      <c r="BB43" s="46"/>
      <c r="BC43" s="46"/>
      <c r="BD43" s="46"/>
      <c r="BE43" s="46"/>
      <c r="BF43" s="46"/>
      <c r="BG43" s="46"/>
    </row>
    <row r="44" spans="1:60" ht="13.9" customHeight="1" x14ac:dyDescent="0.25">
      <c r="B44" s="8" t="s">
        <v>117</v>
      </c>
      <c r="C44" s="2" t="s">
        <v>64</v>
      </c>
      <c r="D44" s="33">
        <v>77</v>
      </c>
      <c r="E44" s="33">
        <v>74</v>
      </c>
      <c r="F44" s="33">
        <v>79</v>
      </c>
      <c r="G44" s="33">
        <v>77</v>
      </c>
      <c r="H44" s="33">
        <v>75</v>
      </c>
      <c r="I44" s="33">
        <v>82</v>
      </c>
      <c r="J44" s="79">
        <f t="shared" ref="J44:J46" si="36">SUM(D44:I44)</f>
        <v>464</v>
      </c>
      <c r="K44" s="7"/>
      <c r="M44" s="33">
        <v>78</v>
      </c>
      <c r="N44" s="33">
        <v>77</v>
      </c>
      <c r="O44" s="33">
        <v>83</v>
      </c>
      <c r="P44" s="33">
        <v>75</v>
      </c>
      <c r="Q44" s="33">
        <v>77</v>
      </c>
      <c r="R44" s="33">
        <v>70</v>
      </c>
      <c r="S44" s="7">
        <f t="shared" ref="S44:S46" si="37">SUM(M44:R44)</f>
        <v>460</v>
      </c>
      <c r="T44" s="7"/>
      <c r="V44" s="33">
        <v>75</v>
      </c>
      <c r="W44" s="33">
        <v>52</v>
      </c>
      <c r="X44" s="33">
        <v>71</v>
      </c>
      <c r="Y44" s="33">
        <v>67</v>
      </c>
      <c r="Z44" s="33">
        <v>79</v>
      </c>
      <c r="AA44" s="33">
        <v>70</v>
      </c>
      <c r="AB44" s="7">
        <f t="shared" ref="AB44:AB47" si="38">SUM(V44:AA44)</f>
        <v>414</v>
      </c>
      <c r="AC44" s="7"/>
      <c r="AE44" s="33">
        <v>81</v>
      </c>
      <c r="AF44" s="33">
        <v>80</v>
      </c>
      <c r="AG44" s="33">
        <v>80</v>
      </c>
      <c r="AH44" s="33">
        <v>78</v>
      </c>
      <c r="AI44" s="33">
        <v>80</v>
      </c>
      <c r="AJ44" s="33">
        <v>89</v>
      </c>
      <c r="AK44" s="7">
        <f t="shared" ref="AK44:AK49" si="39">SUM(AE44:AJ44)</f>
        <v>488</v>
      </c>
      <c r="AL44" s="7"/>
      <c r="AM44" s="7"/>
      <c r="AO44" s="33">
        <v>71</v>
      </c>
      <c r="AP44" s="33">
        <v>80</v>
      </c>
      <c r="AQ44" s="33">
        <v>89</v>
      </c>
      <c r="AR44" s="33">
        <v>75</v>
      </c>
      <c r="AS44" s="33">
        <v>82</v>
      </c>
      <c r="AT44" s="33">
        <v>82</v>
      </c>
      <c r="AU44" s="102">
        <f t="shared" si="35"/>
        <v>479</v>
      </c>
      <c r="AV44" s="7"/>
      <c r="AZ44" s="46"/>
      <c r="BA44" s="46"/>
      <c r="BB44" s="46"/>
      <c r="BC44" s="46"/>
      <c r="BD44" s="46"/>
      <c r="BE44" s="46"/>
      <c r="BF44" s="46"/>
      <c r="BG44" s="46"/>
    </row>
    <row r="45" spans="1:60" ht="13.9" customHeight="1" x14ac:dyDescent="0.25">
      <c r="B45" s="8" t="s">
        <v>118</v>
      </c>
      <c r="C45" s="2" t="s">
        <v>64</v>
      </c>
      <c r="D45" s="33">
        <v>80</v>
      </c>
      <c r="E45" s="33">
        <v>76</v>
      </c>
      <c r="F45" s="33">
        <v>80</v>
      </c>
      <c r="G45" s="33">
        <v>77</v>
      </c>
      <c r="H45" s="33">
        <v>74</v>
      </c>
      <c r="I45" s="33">
        <v>83</v>
      </c>
      <c r="J45" s="79">
        <f t="shared" si="36"/>
        <v>470</v>
      </c>
      <c r="K45" s="7"/>
      <c r="M45" s="33">
        <v>90</v>
      </c>
      <c r="N45" s="33">
        <v>89</v>
      </c>
      <c r="O45" s="33">
        <v>84</v>
      </c>
      <c r="P45" s="33">
        <v>87</v>
      </c>
      <c r="Q45" s="33">
        <v>89</v>
      </c>
      <c r="R45" s="33">
        <v>84</v>
      </c>
      <c r="S45" s="79">
        <f t="shared" si="37"/>
        <v>523</v>
      </c>
      <c r="T45" s="7"/>
      <c r="V45" s="33">
        <v>83</v>
      </c>
      <c r="W45" s="33">
        <v>85</v>
      </c>
      <c r="X45" s="33">
        <v>81</v>
      </c>
      <c r="Y45" s="33">
        <v>90</v>
      </c>
      <c r="Z45" s="33">
        <v>82</v>
      </c>
      <c r="AA45" s="33">
        <v>87</v>
      </c>
      <c r="AB45" s="79">
        <f t="shared" si="38"/>
        <v>508</v>
      </c>
      <c r="AC45" s="7"/>
      <c r="AE45" s="33">
        <v>88</v>
      </c>
      <c r="AF45" s="33">
        <v>84</v>
      </c>
      <c r="AG45" s="33">
        <v>88</v>
      </c>
      <c r="AH45" s="33">
        <v>80</v>
      </c>
      <c r="AI45" s="33">
        <v>82</v>
      </c>
      <c r="AJ45" s="33">
        <v>89</v>
      </c>
      <c r="AK45" s="92">
        <f t="shared" si="39"/>
        <v>511</v>
      </c>
      <c r="AL45" s="7"/>
      <c r="AM45" s="7"/>
      <c r="AO45" s="33">
        <v>87</v>
      </c>
      <c r="AP45" s="33">
        <v>84</v>
      </c>
      <c r="AQ45" s="33">
        <v>85</v>
      </c>
      <c r="AR45" s="33">
        <v>87</v>
      </c>
      <c r="AS45" s="33">
        <v>90</v>
      </c>
      <c r="AT45" s="33">
        <v>94</v>
      </c>
      <c r="AU45" s="93">
        <f t="shared" si="35"/>
        <v>527</v>
      </c>
      <c r="AV45" s="7"/>
      <c r="AZ45" s="46"/>
      <c r="BA45" s="46"/>
      <c r="BB45" s="46"/>
      <c r="BC45" s="46"/>
      <c r="BD45" s="46"/>
      <c r="BE45" s="46"/>
      <c r="BF45" s="46"/>
      <c r="BG45" s="46"/>
    </row>
    <row r="46" spans="1:60" ht="13.9" customHeight="1" x14ac:dyDescent="0.25">
      <c r="B46" s="8" t="s">
        <v>119</v>
      </c>
      <c r="C46" s="2" t="s">
        <v>64</v>
      </c>
      <c r="D46" s="33">
        <v>81</v>
      </c>
      <c r="E46" s="33">
        <v>68</v>
      </c>
      <c r="F46" s="33">
        <v>62</v>
      </c>
      <c r="G46" s="33">
        <v>71</v>
      </c>
      <c r="H46" s="33">
        <v>60</v>
      </c>
      <c r="I46" s="33">
        <v>71</v>
      </c>
      <c r="J46" s="79">
        <f t="shared" si="36"/>
        <v>413</v>
      </c>
      <c r="K46" s="7"/>
      <c r="M46" s="33"/>
      <c r="N46" s="33"/>
      <c r="O46" s="33"/>
      <c r="P46" s="33"/>
      <c r="Q46" s="33"/>
      <c r="R46" s="33"/>
      <c r="S46" s="7">
        <f t="shared" si="37"/>
        <v>0</v>
      </c>
      <c r="T46" s="7"/>
      <c r="V46" s="33"/>
      <c r="W46" s="33"/>
      <c r="X46" s="33"/>
      <c r="Y46" s="33"/>
      <c r="Z46" s="33"/>
      <c r="AA46" s="33"/>
      <c r="AB46" s="7">
        <f t="shared" si="38"/>
        <v>0</v>
      </c>
      <c r="AC46" s="7"/>
      <c r="AE46" s="33">
        <v>75</v>
      </c>
      <c r="AF46" s="33">
        <v>76</v>
      </c>
      <c r="AG46" s="33">
        <v>75</v>
      </c>
      <c r="AH46" s="33">
        <v>73</v>
      </c>
      <c r="AI46" s="33">
        <v>84</v>
      </c>
      <c r="AJ46" s="33">
        <v>59</v>
      </c>
      <c r="AK46" s="7">
        <f t="shared" si="39"/>
        <v>442</v>
      </c>
      <c r="AL46" s="7"/>
      <c r="AM46" s="7"/>
      <c r="AO46" s="33">
        <v>73</v>
      </c>
      <c r="AP46" s="33">
        <v>73</v>
      </c>
      <c r="AQ46" s="33">
        <v>70</v>
      </c>
      <c r="AR46" s="33">
        <v>61</v>
      </c>
      <c r="AS46" s="33">
        <v>85</v>
      </c>
      <c r="AT46" s="33">
        <v>78</v>
      </c>
      <c r="AU46" s="102">
        <f t="shared" si="35"/>
        <v>440</v>
      </c>
      <c r="AV46" s="7"/>
      <c r="AZ46" s="46"/>
      <c r="BA46" s="46"/>
      <c r="BB46" s="46"/>
      <c r="BC46" s="46"/>
      <c r="BD46" s="46"/>
      <c r="BE46" s="46"/>
      <c r="BF46" s="46"/>
      <c r="BG46" s="46"/>
    </row>
    <row r="47" spans="1:60" ht="13.9" customHeight="1" x14ac:dyDescent="0.25">
      <c r="B47" s="8" t="s">
        <v>136</v>
      </c>
      <c r="C47" s="2" t="s">
        <v>64</v>
      </c>
      <c r="D47" s="33"/>
      <c r="E47" s="33"/>
      <c r="F47" s="33"/>
      <c r="G47" s="33"/>
      <c r="H47" s="33"/>
      <c r="I47" s="33"/>
      <c r="J47" s="87"/>
      <c r="K47" s="7"/>
      <c r="M47" s="33"/>
      <c r="N47" s="33"/>
      <c r="O47" s="33"/>
      <c r="P47" s="33"/>
      <c r="Q47" s="33"/>
      <c r="R47" s="33"/>
      <c r="S47" s="7"/>
      <c r="T47" s="7"/>
      <c r="V47" s="33">
        <v>57</v>
      </c>
      <c r="W47" s="33">
        <v>50</v>
      </c>
      <c r="X47" s="33">
        <v>62</v>
      </c>
      <c r="Y47" s="33">
        <v>71</v>
      </c>
      <c r="Z47" s="33">
        <v>73</v>
      </c>
      <c r="AA47" s="33">
        <v>54</v>
      </c>
      <c r="AB47" s="7">
        <f t="shared" si="38"/>
        <v>367</v>
      </c>
      <c r="AC47" s="7"/>
      <c r="AE47" s="33">
        <v>75</v>
      </c>
      <c r="AF47" s="33">
        <v>79</v>
      </c>
      <c r="AG47" s="33">
        <v>76</v>
      </c>
      <c r="AH47" s="33">
        <v>75</v>
      </c>
      <c r="AI47" s="33">
        <v>72</v>
      </c>
      <c r="AJ47" s="33">
        <v>81</v>
      </c>
      <c r="AK47" s="7">
        <f t="shared" si="39"/>
        <v>458</v>
      </c>
      <c r="AL47" s="7"/>
      <c r="AM47" s="7"/>
      <c r="AO47" s="33">
        <v>80</v>
      </c>
      <c r="AP47" s="33">
        <v>86</v>
      </c>
      <c r="AQ47" s="33">
        <v>82</v>
      </c>
      <c r="AR47" s="33">
        <v>82</v>
      </c>
      <c r="AS47" s="33">
        <v>84</v>
      </c>
      <c r="AT47" s="33">
        <v>80</v>
      </c>
      <c r="AU47" s="102">
        <f t="shared" si="35"/>
        <v>494</v>
      </c>
      <c r="AV47" s="7"/>
      <c r="AZ47" s="46"/>
      <c r="BA47" s="46"/>
      <c r="BB47" s="46"/>
      <c r="BC47" s="46"/>
      <c r="BD47" s="46"/>
      <c r="BE47" s="46"/>
      <c r="BF47" s="46"/>
      <c r="BG47" s="46"/>
    </row>
    <row r="48" spans="1:60" ht="13.9" customHeight="1" x14ac:dyDescent="0.25">
      <c r="B48" s="1" t="s">
        <v>143</v>
      </c>
      <c r="C48" s="2" t="s">
        <v>64</v>
      </c>
      <c r="D48" s="33"/>
      <c r="E48" s="33"/>
      <c r="F48" s="33"/>
      <c r="G48" s="33"/>
      <c r="H48" s="33"/>
      <c r="I48" s="33"/>
      <c r="J48" s="92"/>
      <c r="K48" s="7"/>
      <c r="M48" s="33"/>
      <c r="N48" s="33"/>
      <c r="O48" s="33"/>
      <c r="P48" s="33"/>
      <c r="Q48" s="33"/>
      <c r="R48" s="33"/>
      <c r="S48" s="7"/>
      <c r="T48" s="7"/>
      <c r="V48" s="33"/>
      <c r="W48" s="33"/>
      <c r="X48" s="33"/>
      <c r="Y48" s="33"/>
      <c r="Z48" s="33"/>
      <c r="AA48" s="33"/>
      <c r="AB48" s="7"/>
      <c r="AC48" s="7"/>
      <c r="AE48" s="33">
        <v>90</v>
      </c>
      <c r="AF48" s="33">
        <v>91</v>
      </c>
      <c r="AG48" s="33">
        <v>94</v>
      </c>
      <c r="AH48" s="33">
        <v>75</v>
      </c>
      <c r="AI48" s="33">
        <v>80</v>
      </c>
      <c r="AJ48" s="33">
        <v>87</v>
      </c>
      <c r="AK48" s="92">
        <f t="shared" si="39"/>
        <v>517</v>
      </c>
      <c r="AL48" s="7"/>
      <c r="AM48" s="7"/>
      <c r="AO48" s="33">
        <v>88</v>
      </c>
      <c r="AP48" s="33">
        <v>89</v>
      </c>
      <c r="AQ48" s="33">
        <v>82</v>
      </c>
      <c r="AR48" s="33">
        <v>83</v>
      </c>
      <c r="AS48" s="33">
        <v>96</v>
      </c>
      <c r="AT48" s="33">
        <v>88</v>
      </c>
      <c r="AU48" s="93">
        <f t="shared" si="35"/>
        <v>526</v>
      </c>
      <c r="AV48" s="7"/>
      <c r="AZ48" s="46"/>
      <c r="BA48" s="46"/>
      <c r="BB48" s="46"/>
      <c r="BC48" s="46"/>
      <c r="BD48" s="46"/>
      <c r="BE48" s="46"/>
      <c r="BF48" s="46"/>
      <c r="BG48" s="46"/>
    </row>
    <row r="49" spans="1:59" ht="13.9" customHeight="1" x14ac:dyDescent="0.25">
      <c r="B49" s="8" t="s">
        <v>142</v>
      </c>
      <c r="C49" s="2" t="s">
        <v>64</v>
      </c>
      <c r="D49" s="33"/>
      <c r="E49" s="33"/>
      <c r="F49" s="33"/>
      <c r="G49" s="33"/>
      <c r="H49" s="33"/>
      <c r="I49" s="33"/>
      <c r="J49" s="92"/>
      <c r="K49" s="7"/>
      <c r="M49" s="33"/>
      <c r="N49" s="33"/>
      <c r="O49" s="33"/>
      <c r="P49" s="33"/>
      <c r="Q49" s="33"/>
      <c r="R49" s="33"/>
      <c r="S49" s="7"/>
      <c r="T49" s="7"/>
      <c r="V49" s="33"/>
      <c r="W49" s="33"/>
      <c r="X49" s="33"/>
      <c r="Y49" s="33"/>
      <c r="Z49" s="33"/>
      <c r="AA49" s="33"/>
      <c r="AB49" s="7"/>
      <c r="AC49" s="7"/>
      <c r="AE49" s="33">
        <v>81</v>
      </c>
      <c r="AF49" s="33">
        <v>76</v>
      </c>
      <c r="AG49" s="33">
        <v>83</v>
      </c>
      <c r="AH49" s="33">
        <v>79</v>
      </c>
      <c r="AI49" s="33">
        <v>81</v>
      </c>
      <c r="AJ49" s="33">
        <v>75</v>
      </c>
      <c r="AK49" s="7">
        <f t="shared" si="39"/>
        <v>475</v>
      </c>
      <c r="AL49" s="7"/>
      <c r="AM49" s="7"/>
      <c r="AO49" s="33">
        <v>81</v>
      </c>
      <c r="AP49" s="33">
        <v>84</v>
      </c>
      <c r="AQ49" s="33">
        <v>82</v>
      </c>
      <c r="AR49" s="33">
        <v>78</v>
      </c>
      <c r="AS49" s="33">
        <v>86</v>
      </c>
      <c r="AT49" s="33">
        <v>84</v>
      </c>
      <c r="AU49" s="102">
        <f t="shared" si="35"/>
        <v>495</v>
      </c>
      <c r="AV49" s="7"/>
      <c r="AZ49" s="46"/>
      <c r="BA49" s="46"/>
      <c r="BB49" s="46"/>
      <c r="BC49" s="46"/>
      <c r="BD49" s="46"/>
      <c r="BE49" s="46"/>
      <c r="BF49" s="46"/>
      <c r="BG49" s="46"/>
    </row>
    <row r="50" spans="1:59" ht="13.9" customHeight="1" x14ac:dyDescent="0.25">
      <c r="D50" s="22"/>
      <c r="E50" s="22"/>
      <c r="F50" s="22"/>
      <c r="G50" s="22"/>
      <c r="H50" s="22"/>
      <c r="I50" s="22"/>
      <c r="M50" s="22"/>
      <c r="N50" s="22"/>
      <c r="O50" s="22"/>
      <c r="P50" s="22"/>
      <c r="Q50" s="22"/>
      <c r="R50" s="22"/>
      <c r="V50" s="22"/>
      <c r="W50" s="22"/>
      <c r="X50" s="22"/>
      <c r="Y50" s="22"/>
      <c r="Z50" s="22"/>
      <c r="AA50" s="22"/>
      <c r="AE50" s="22"/>
      <c r="AF50" s="22"/>
      <c r="AG50" s="22"/>
      <c r="AH50" s="22"/>
      <c r="AI50" s="22"/>
      <c r="AJ50" s="22"/>
      <c r="AO50" s="22"/>
      <c r="AP50" s="22"/>
      <c r="AQ50" s="22"/>
      <c r="AR50" s="22"/>
      <c r="AS50" s="22"/>
      <c r="AT50" s="22"/>
      <c r="AZ50" s="46"/>
      <c r="BA50" s="46"/>
      <c r="BB50" s="46"/>
      <c r="BC50" s="46"/>
      <c r="BD50" s="46"/>
      <c r="BE50" s="46"/>
      <c r="BF50" s="46"/>
      <c r="BG50" s="46"/>
    </row>
    <row r="51" spans="1:59" ht="13.9" customHeight="1" x14ac:dyDescent="0.25">
      <c r="A51" s="40" t="s">
        <v>78</v>
      </c>
      <c r="B51" s="42" t="s">
        <v>1</v>
      </c>
      <c r="C51" s="91" t="s">
        <v>2</v>
      </c>
      <c r="D51" s="42" t="s">
        <v>19</v>
      </c>
      <c r="E51" s="42" t="s">
        <v>20</v>
      </c>
      <c r="F51" s="42" t="s">
        <v>21</v>
      </c>
      <c r="G51" s="42" t="s">
        <v>22</v>
      </c>
      <c r="H51" s="42" t="s">
        <v>23</v>
      </c>
      <c r="I51" s="42" t="s">
        <v>24</v>
      </c>
      <c r="J51" s="42" t="s">
        <v>25</v>
      </c>
      <c r="K51" s="42" t="s">
        <v>26</v>
      </c>
      <c r="M51" s="79" t="s">
        <v>19</v>
      </c>
      <c r="N51" s="79" t="s">
        <v>20</v>
      </c>
      <c r="O51" s="79" t="s">
        <v>21</v>
      </c>
      <c r="P51" s="79" t="s">
        <v>22</v>
      </c>
      <c r="Q51" s="79" t="s">
        <v>23</v>
      </c>
      <c r="R51" s="79" t="s">
        <v>24</v>
      </c>
      <c r="T51" s="58" t="s">
        <v>26</v>
      </c>
      <c r="V51" s="79" t="s">
        <v>19</v>
      </c>
      <c r="W51" s="79" t="s">
        <v>20</v>
      </c>
      <c r="X51" s="79" t="s">
        <v>21</v>
      </c>
      <c r="Y51" s="79" t="s">
        <v>22</v>
      </c>
      <c r="Z51" s="79" t="s">
        <v>23</v>
      </c>
      <c r="AA51" s="79" t="s">
        <v>24</v>
      </c>
      <c r="AB51" s="59" t="s">
        <v>25</v>
      </c>
      <c r="AC51" s="59" t="s">
        <v>26</v>
      </c>
      <c r="AE51" s="79" t="s">
        <v>19</v>
      </c>
      <c r="AF51" s="79" t="s">
        <v>20</v>
      </c>
      <c r="AG51" s="79" t="s">
        <v>21</v>
      </c>
      <c r="AH51" s="79" t="s">
        <v>22</v>
      </c>
      <c r="AI51" s="79" t="s">
        <v>23</v>
      </c>
      <c r="AJ51" s="79" t="s">
        <v>24</v>
      </c>
      <c r="AO51" s="79" t="s">
        <v>19</v>
      </c>
      <c r="AP51" s="79" t="s">
        <v>20</v>
      </c>
      <c r="AQ51" s="79" t="s">
        <v>21</v>
      </c>
      <c r="AR51" s="79" t="s">
        <v>22</v>
      </c>
      <c r="AS51" s="79" t="s">
        <v>23</v>
      </c>
      <c r="AT51" s="79" t="s">
        <v>24</v>
      </c>
      <c r="AU51" s="69" t="s">
        <v>25</v>
      </c>
      <c r="AV51" s="69" t="s">
        <v>26</v>
      </c>
      <c r="AZ51" s="46"/>
      <c r="BA51" s="46"/>
      <c r="BB51" s="46"/>
      <c r="BC51" s="46"/>
      <c r="BD51" s="46"/>
      <c r="BE51" s="46"/>
      <c r="BF51" s="46"/>
      <c r="BG51" s="46"/>
    </row>
    <row r="52" spans="1:59" ht="13.9" customHeight="1" x14ac:dyDescent="0.25">
      <c r="A52" s="39"/>
      <c r="B52" s="3" t="s">
        <v>89</v>
      </c>
      <c r="C52" s="2" t="s">
        <v>88</v>
      </c>
      <c r="D52" s="34">
        <v>96</v>
      </c>
      <c r="E52" s="34">
        <v>96</v>
      </c>
      <c r="F52" s="34">
        <v>96</v>
      </c>
      <c r="G52" s="34">
        <v>99</v>
      </c>
      <c r="H52" s="34">
        <v>96</v>
      </c>
      <c r="I52" s="34">
        <v>96</v>
      </c>
      <c r="J52" s="42">
        <v>579</v>
      </c>
      <c r="K52" s="42">
        <f>SUM(J52:J54)</f>
        <v>1634</v>
      </c>
      <c r="M52" s="34">
        <v>95</v>
      </c>
      <c r="N52" s="34">
        <v>96</v>
      </c>
      <c r="O52" s="34">
        <v>97</v>
      </c>
      <c r="P52" s="34">
        <v>98</v>
      </c>
      <c r="Q52" s="34">
        <v>95</v>
      </c>
      <c r="R52" s="34">
        <v>96</v>
      </c>
      <c r="S52" s="56">
        <f t="shared" ref="S52:S54" si="40">SUM(M52:R52)</f>
        <v>577</v>
      </c>
      <c r="T52" s="41">
        <f>S52+S53+S54</f>
        <v>1128</v>
      </c>
      <c r="V52" s="34">
        <v>91</v>
      </c>
      <c r="W52" s="34">
        <v>96</v>
      </c>
      <c r="X52" s="34">
        <v>93</v>
      </c>
      <c r="Y52" s="34">
        <v>95</v>
      </c>
      <c r="Z52" s="34">
        <v>90</v>
      </c>
      <c r="AA52" s="34">
        <v>87</v>
      </c>
      <c r="AB52" s="66">
        <f t="shared" ref="AB52:AB54" si="41">SUM(V52:AA52)</f>
        <v>552</v>
      </c>
      <c r="AC52" s="66">
        <f>SUM(AB52:AB54)</f>
        <v>552</v>
      </c>
      <c r="AE52" s="34">
        <v>96</v>
      </c>
      <c r="AF52" s="34">
        <v>95</v>
      </c>
      <c r="AG52" s="34">
        <v>94</v>
      </c>
      <c r="AH52" s="34">
        <v>95</v>
      </c>
      <c r="AI52" s="34">
        <v>95</v>
      </c>
      <c r="AJ52" s="34">
        <v>94</v>
      </c>
      <c r="AK52" s="68">
        <f t="shared" ref="AK52:AK55" si="42">SUM(AE52:AJ52)</f>
        <v>569</v>
      </c>
      <c r="AL52" s="41">
        <f>AK53+AK52</f>
        <v>1119</v>
      </c>
      <c r="AM52" s="41"/>
      <c r="AO52" s="34">
        <v>92</v>
      </c>
      <c r="AP52" s="34">
        <v>95</v>
      </c>
      <c r="AQ52" s="34">
        <v>94</v>
      </c>
      <c r="AR52" s="34">
        <v>98</v>
      </c>
      <c r="AS52" s="34">
        <v>95</v>
      </c>
      <c r="AT52" s="34">
        <v>97</v>
      </c>
      <c r="AU52" s="75">
        <f t="shared" ref="AU52:AU54" si="43">SUM(AO52:AT52)</f>
        <v>571</v>
      </c>
      <c r="AV52" s="41">
        <f>AU52+AU54</f>
        <v>571</v>
      </c>
    </row>
    <row r="53" spans="1:59" ht="13.9" customHeight="1" x14ac:dyDescent="0.25">
      <c r="A53" s="39"/>
      <c r="B53" s="8" t="s">
        <v>131</v>
      </c>
      <c r="C53" s="2" t="s">
        <v>88</v>
      </c>
      <c r="D53" s="33">
        <v>92</v>
      </c>
      <c r="E53" s="33">
        <v>88</v>
      </c>
      <c r="F53" s="33">
        <v>87</v>
      </c>
      <c r="G53" s="33">
        <v>94</v>
      </c>
      <c r="H53" s="33">
        <v>92</v>
      </c>
      <c r="I53" s="33">
        <v>88</v>
      </c>
      <c r="J53" s="42">
        <v>541</v>
      </c>
      <c r="M53" s="33">
        <v>89</v>
      </c>
      <c r="N53" s="33">
        <v>97</v>
      </c>
      <c r="O53" s="33">
        <v>94</v>
      </c>
      <c r="P53" s="33">
        <v>89</v>
      </c>
      <c r="Q53" s="33">
        <v>93</v>
      </c>
      <c r="R53" s="33">
        <v>89</v>
      </c>
      <c r="S53" s="56">
        <f t="shared" si="40"/>
        <v>551</v>
      </c>
      <c r="V53" s="33"/>
      <c r="W53" s="33"/>
      <c r="X53" s="33"/>
      <c r="Y53" s="33"/>
      <c r="Z53" s="33"/>
      <c r="AA53" s="33"/>
      <c r="AB53" s="66">
        <f t="shared" si="41"/>
        <v>0</v>
      </c>
      <c r="AE53" s="33">
        <v>88</v>
      </c>
      <c r="AF53" s="33">
        <v>91</v>
      </c>
      <c r="AG53" s="33">
        <v>96</v>
      </c>
      <c r="AH53" s="33">
        <v>92</v>
      </c>
      <c r="AI53" s="33">
        <v>93</v>
      </c>
      <c r="AJ53" s="33">
        <v>90</v>
      </c>
      <c r="AK53" s="7">
        <f t="shared" si="42"/>
        <v>550</v>
      </c>
      <c r="AO53" s="33"/>
      <c r="AP53" s="33"/>
      <c r="AQ53" s="33"/>
      <c r="AR53" s="33"/>
      <c r="AS53" s="33"/>
      <c r="AT53" s="33"/>
      <c r="AU53" s="7">
        <v>0</v>
      </c>
    </row>
    <row r="54" spans="1:59" ht="13.9" customHeight="1" x14ac:dyDescent="0.25">
      <c r="A54" s="39"/>
      <c r="B54" s="8" t="s">
        <v>132</v>
      </c>
      <c r="C54" s="2" t="s">
        <v>88</v>
      </c>
      <c r="D54" s="33">
        <v>85</v>
      </c>
      <c r="E54" s="33">
        <v>88</v>
      </c>
      <c r="F54" s="33">
        <v>91</v>
      </c>
      <c r="G54" s="33">
        <v>85</v>
      </c>
      <c r="H54" s="33">
        <v>83</v>
      </c>
      <c r="I54" s="33">
        <v>83</v>
      </c>
      <c r="J54" s="42">
        <v>514</v>
      </c>
      <c r="K54" s="7"/>
      <c r="M54" s="33"/>
      <c r="N54" s="33"/>
      <c r="O54" s="33"/>
      <c r="P54" s="33"/>
      <c r="Q54" s="33"/>
      <c r="R54" s="33"/>
      <c r="S54" s="56">
        <f t="shared" si="40"/>
        <v>0</v>
      </c>
      <c r="V54" s="33"/>
      <c r="W54" s="33"/>
      <c r="X54" s="33"/>
      <c r="Y54" s="33"/>
      <c r="Z54" s="33"/>
      <c r="AA54" s="33"/>
      <c r="AB54" s="66">
        <f t="shared" si="41"/>
        <v>0</v>
      </c>
      <c r="AC54" s="7"/>
      <c r="AE54" s="33"/>
      <c r="AF54" s="33"/>
      <c r="AG54" s="33"/>
      <c r="AH54" s="33"/>
      <c r="AI54" s="33"/>
      <c r="AJ54" s="33"/>
      <c r="AK54" s="68">
        <f t="shared" si="42"/>
        <v>0</v>
      </c>
      <c r="AO54" s="33"/>
      <c r="AP54" s="33"/>
      <c r="AQ54" s="33"/>
      <c r="AR54" s="33"/>
      <c r="AS54" s="33"/>
      <c r="AT54" s="33"/>
      <c r="AU54" s="75">
        <f t="shared" si="43"/>
        <v>0</v>
      </c>
    </row>
    <row r="55" spans="1:59" ht="13.9" customHeight="1" x14ac:dyDescent="0.25">
      <c r="A55" s="39"/>
      <c r="B55" s="8"/>
      <c r="D55" s="33"/>
      <c r="E55" s="33"/>
      <c r="F55" s="33"/>
      <c r="G55" s="33"/>
      <c r="H55" s="33"/>
      <c r="I55" s="33"/>
      <c r="J55" s="42"/>
      <c r="K55" s="7"/>
      <c r="M55" s="33"/>
      <c r="N55" s="33"/>
      <c r="O55" s="33"/>
      <c r="P55" s="33"/>
      <c r="Q55" s="33"/>
      <c r="R55" s="33"/>
      <c r="V55" s="33"/>
      <c r="W55" s="33"/>
      <c r="X55" s="33"/>
      <c r="Y55" s="33"/>
      <c r="Z55" s="33"/>
      <c r="AA55" s="33"/>
      <c r="AE55" s="33"/>
      <c r="AF55" s="33"/>
      <c r="AG55" s="33"/>
      <c r="AH55" s="33"/>
      <c r="AI55" s="33"/>
      <c r="AJ55" s="33"/>
      <c r="AK55" s="2">
        <f t="shared" si="42"/>
        <v>0</v>
      </c>
      <c r="AO55" s="33"/>
      <c r="AP55" s="33"/>
      <c r="AQ55" s="33"/>
      <c r="AR55" s="33"/>
      <c r="AS55" s="33"/>
      <c r="AT55" s="33"/>
    </row>
    <row r="56" spans="1:59" ht="13.9" customHeight="1" x14ac:dyDescent="0.25">
      <c r="A56" s="40" t="s">
        <v>79</v>
      </c>
      <c r="B56" s="42" t="s">
        <v>1</v>
      </c>
      <c r="C56" s="91" t="s">
        <v>2</v>
      </c>
      <c r="D56" s="42" t="s">
        <v>19</v>
      </c>
      <c r="E56" s="42" t="s">
        <v>20</v>
      </c>
      <c r="F56" s="42" t="s">
        <v>21</v>
      </c>
      <c r="G56" s="42" t="s">
        <v>22</v>
      </c>
      <c r="H56" s="42" t="s">
        <v>23</v>
      </c>
      <c r="I56" s="42" t="s">
        <v>24</v>
      </c>
      <c r="J56" s="42" t="s">
        <v>25</v>
      </c>
      <c r="K56" s="42" t="s">
        <v>26</v>
      </c>
      <c r="M56" s="79" t="s">
        <v>19</v>
      </c>
      <c r="N56" s="79" t="s">
        <v>20</v>
      </c>
      <c r="O56" s="79" t="s">
        <v>21</v>
      </c>
      <c r="P56" s="79" t="s">
        <v>22</v>
      </c>
      <c r="Q56" s="79" t="s">
        <v>23</v>
      </c>
      <c r="R56" s="79" t="s">
        <v>24</v>
      </c>
      <c r="S56" s="54" t="s">
        <v>25</v>
      </c>
      <c r="T56" s="54" t="s">
        <v>26</v>
      </c>
      <c r="V56" s="79" t="s">
        <v>19</v>
      </c>
      <c r="W56" s="79" t="s">
        <v>20</v>
      </c>
      <c r="X56" s="79" t="s">
        <v>21</v>
      </c>
      <c r="Y56" s="79" t="s">
        <v>22</v>
      </c>
      <c r="Z56" s="79" t="s">
        <v>23</v>
      </c>
      <c r="AA56" s="79" t="s">
        <v>24</v>
      </c>
      <c r="AB56" s="58" t="s">
        <v>25</v>
      </c>
      <c r="AC56" s="58" t="s">
        <v>26</v>
      </c>
      <c r="AE56" s="79" t="s">
        <v>19</v>
      </c>
      <c r="AF56" s="79" t="s">
        <v>20</v>
      </c>
      <c r="AG56" s="79" t="s">
        <v>21</v>
      </c>
      <c r="AH56" s="79" t="s">
        <v>22</v>
      </c>
      <c r="AI56" s="79" t="s">
        <v>23</v>
      </c>
      <c r="AJ56" s="79" t="s">
        <v>24</v>
      </c>
      <c r="AO56" s="79" t="s">
        <v>19</v>
      </c>
      <c r="AP56" s="79" t="s">
        <v>20</v>
      </c>
      <c r="AQ56" s="79" t="s">
        <v>21</v>
      </c>
      <c r="AR56" s="79" t="s">
        <v>22</v>
      </c>
      <c r="AS56" s="79" t="s">
        <v>23</v>
      </c>
      <c r="AT56" s="79" t="s">
        <v>24</v>
      </c>
      <c r="AU56" s="69" t="s">
        <v>25</v>
      </c>
      <c r="AV56" s="69" t="s">
        <v>26</v>
      </c>
    </row>
    <row r="57" spans="1:59" ht="13.9" customHeight="1" x14ac:dyDescent="0.25">
      <c r="A57" s="8"/>
      <c r="B57" s="46" t="s">
        <v>122</v>
      </c>
      <c r="C57" s="36" t="s">
        <v>95</v>
      </c>
      <c r="D57" s="46">
        <v>89</v>
      </c>
      <c r="E57" s="46">
        <v>80</v>
      </c>
      <c r="F57" s="46">
        <v>80</v>
      </c>
      <c r="G57" s="46">
        <v>82</v>
      </c>
      <c r="H57" s="46">
        <v>87</v>
      </c>
      <c r="I57" s="46">
        <v>84</v>
      </c>
      <c r="J57" s="7">
        <f t="shared" ref="J57:J65" si="44">SUM(D57:I57)</f>
        <v>502</v>
      </c>
      <c r="K57" s="41">
        <f>SUM(J58,J60,J61,J62,J64)-MIN(J58,J60,J61,J62,J64)</f>
        <v>2204</v>
      </c>
      <c r="M57" s="46">
        <v>89</v>
      </c>
      <c r="N57" s="46">
        <v>88</v>
      </c>
      <c r="O57" s="46">
        <v>95</v>
      </c>
      <c r="P57" s="46">
        <v>82</v>
      </c>
      <c r="Q57" s="46">
        <v>93</v>
      </c>
      <c r="R57" s="46">
        <v>89</v>
      </c>
      <c r="S57" s="7">
        <f t="shared" ref="S57:S65" si="45">SUM(M57:R57)</f>
        <v>536</v>
      </c>
      <c r="T57" s="41">
        <f>SUM(S58,S60,S61,S62,S64)-MIN(S58,S60,S61,S62,S64)</f>
        <v>2215</v>
      </c>
      <c r="V57" s="46">
        <v>83</v>
      </c>
      <c r="W57" s="46">
        <v>78</v>
      </c>
      <c r="X57" s="46">
        <v>82</v>
      </c>
      <c r="Y57" s="46">
        <v>88</v>
      </c>
      <c r="Z57" s="46">
        <v>75</v>
      </c>
      <c r="AA57" s="46">
        <v>82</v>
      </c>
      <c r="AB57" s="7">
        <f t="shared" ref="AB57:AB65" si="46">SUM(V57:AA57)</f>
        <v>488</v>
      </c>
      <c r="AC57" s="58">
        <f>SUM(AB60,AB61,AB62,AB64,AB65)-MIN(AB60,AB61,AB62,AB64,AB65)</f>
        <v>2213</v>
      </c>
      <c r="AE57" s="46">
        <v>87</v>
      </c>
      <c r="AF57" s="46">
        <v>83</v>
      </c>
      <c r="AG57" s="46">
        <v>90</v>
      </c>
      <c r="AH57" s="46">
        <v>86</v>
      </c>
      <c r="AI57" s="46">
        <v>87</v>
      </c>
      <c r="AJ57" s="46">
        <v>89</v>
      </c>
      <c r="AK57" s="7">
        <f t="shared" ref="AK57:AK65" si="47">SUM(AE57:AJ57)</f>
        <v>522</v>
      </c>
      <c r="AL57" s="41">
        <f>SUM(AK58,AK60,AK61,AK62,AK65)-MIN(AK58,AK60,AK61,AK62,AK65)</f>
        <v>2172</v>
      </c>
      <c r="AM57" s="41"/>
      <c r="AN57" s="1"/>
      <c r="AO57" s="33">
        <v>94</v>
      </c>
      <c r="AP57" s="33">
        <v>92</v>
      </c>
      <c r="AQ57" s="33">
        <v>86</v>
      </c>
      <c r="AR57" s="33">
        <v>92</v>
      </c>
      <c r="AS57" s="33">
        <v>90</v>
      </c>
      <c r="AT57" s="33">
        <v>88</v>
      </c>
      <c r="AU57" s="75">
        <f t="shared" ref="AU57:AU65" si="48">SUM(AO57:AT57)</f>
        <v>542</v>
      </c>
      <c r="AV57" s="41">
        <f>SUM(AU57,AU58,AU60,AU61,AU62)-MIN(AU57,AU58,AU60,AU61,AU62)</f>
        <v>2234</v>
      </c>
      <c r="AX57" s="46"/>
      <c r="AY57" s="46"/>
      <c r="AZ57" s="46"/>
      <c r="BA57" s="46"/>
      <c r="BB57" s="46"/>
      <c r="BC57" s="46"/>
      <c r="BD57" s="46"/>
      <c r="BE57" s="46"/>
      <c r="BF57" s="46"/>
    </row>
    <row r="58" spans="1:59" ht="13.9" customHeight="1" x14ac:dyDescent="0.25">
      <c r="A58" s="8"/>
      <c r="B58" s="46" t="s">
        <v>123</v>
      </c>
      <c r="C58" s="36" t="s">
        <v>95</v>
      </c>
      <c r="D58" s="46">
        <v>89</v>
      </c>
      <c r="E58" s="46">
        <v>88</v>
      </c>
      <c r="F58" s="46">
        <v>85</v>
      </c>
      <c r="G58" s="46">
        <v>82</v>
      </c>
      <c r="H58" s="46">
        <v>82</v>
      </c>
      <c r="I58" s="46">
        <v>85</v>
      </c>
      <c r="J58" s="42">
        <f t="shared" si="44"/>
        <v>511</v>
      </c>
      <c r="M58" s="46">
        <v>88</v>
      </c>
      <c r="N58" s="46">
        <v>84</v>
      </c>
      <c r="O58" s="46">
        <v>84</v>
      </c>
      <c r="P58" s="46">
        <v>83</v>
      </c>
      <c r="Q58" s="46">
        <v>90</v>
      </c>
      <c r="R58" s="46">
        <v>88</v>
      </c>
      <c r="S58" s="88">
        <f t="shared" si="45"/>
        <v>517</v>
      </c>
      <c r="V58" s="46">
        <v>86</v>
      </c>
      <c r="W58" s="46">
        <v>85</v>
      </c>
      <c r="X58" s="46">
        <v>86</v>
      </c>
      <c r="Y58" s="46">
        <v>85</v>
      </c>
      <c r="Z58" s="46">
        <v>88</v>
      </c>
      <c r="AA58" s="46">
        <v>89</v>
      </c>
      <c r="AB58" s="7">
        <f t="shared" si="46"/>
        <v>519</v>
      </c>
      <c r="AE58" s="46">
        <v>90</v>
      </c>
      <c r="AF58" s="46">
        <v>84</v>
      </c>
      <c r="AG58" s="46">
        <v>85</v>
      </c>
      <c r="AH58" s="46">
        <v>95</v>
      </c>
      <c r="AI58" s="46">
        <v>85</v>
      </c>
      <c r="AJ58" s="46">
        <v>87</v>
      </c>
      <c r="AK58" s="92">
        <f t="shared" si="47"/>
        <v>526</v>
      </c>
      <c r="AN58" s="1"/>
      <c r="AO58" s="33">
        <v>92</v>
      </c>
      <c r="AP58" s="33">
        <v>94</v>
      </c>
      <c r="AQ58" s="33">
        <v>88</v>
      </c>
      <c r="AR58" s="33">
        <v>86</v>
      </c>
      <c r="AS58" s="33">
        <v>88</v>
      </c>
      <c r="AT58" s="33">
        <v>86</v>
      </c>
      <c r="AU58" s="75">
        <f t="shared" si="48"/>
        <v>534</v>
      </c>
      <c r="AX58" s="46"/>
      <c r="AY58" s="46"/>
      <c r="AZ58" s="46"/>
      <c r="BA58" s="46"/>
      <c r="BB58" s="46"/>
      <c r="BC58" s="46"/>
      <c r="BD58" s="46"/>
      <c r="BE58" s="46"/>
      <c r="BF58" s="46"/>
    </row>
    <row r="59" spans="1:59" ht="13.9" customHeight="1" x14ac:dyDescent="0.25">
      <c r="A59" s="8"/>
      <c r="B59" s="46" t="s">
        <v>124</v>
      </c>
      <c r="C59" s="36" t="s">
        <v>95</v>
      </c>
      <c r="D59" s="46">
        <v>81</v>
      </c>
      <c r="E59" s="46">
        <v>72</v>
      </c>
      <c r="F59" s="46">
        <v>80</v>
      </c>
      <c r="G59" s="46">
        <v>78</v>
      </c>
      <c r="H59" s="46">
        <v>78</v>
      </c>
      <c r="I59" s="46">
        <v>79</v>
      </c>
      <c r="J59" s="7">
        <f t="shared" si="44"/>
        <v>468</v>
      </c>
      <c r="M59" s="46">
        <v>72</v>
      </c>
      <c r="N59" s="46">
        <v>77</v>
      </c>
      <c r="O59" s="46">
        <v>70</v>
      </c>
      <c r="P59" s="46">
        <v>85</v>
      </c>
      <c r="Q59" s="46">
        <v>86</v>
      </c>
      <c r="R59" s="46">
        <v>87</v>
      </c>
      <c r="S59" s="7">
        <f t="shared" si="45"/>
        <v>477</v>
      </c>
      <c r="V59" s="46">
        <v>83</v>
      </c>
      <c r="W59" s="46">
        <v>79</v>
      </c>
      <c r="X59" s="46">
        <v>80</v>
      </c>
      <c r="Y59" s="46">
        <v>83</v>
      </c>
      <c r="Z59" s="46">
        <v>80</v>
      </c>
      <c r="AA59" s="46">
        <v>87</v>
      </c>
      <c r="AB59" s="7">
        <f t="shared" si="46"/>
        <v>492</v>
      </c>
      <c r="AC59" s="7"/>
      <c r="AE59" s="5"/>
      <c r="AF59" s="5"/>
      <c r="AG59" s="5"/>
      <c r="AH59" s="5"/>
      <c r="AI59" s="5"/>
      <c r="AJ59" s="5"/>
      <c r="AK59" s="7">
        <f t="shared" si="47"/>
        <v>0</v>
      </c>
      <c r="AN59" s="1"/>
      <c r="AO59" s="33"/>
      <c r="AP59" s="33"/>
      <c r="AQ59" s="33"/>
      <c r="AR59" s="33"/>
      <c r="AS59" s="33"/>
      <c r="AT59" s="33"/>
      <c r="AU59" s="75">
        <f t="shared" si="48"/>
        <v>0</v>
      </c>
    </row>
    <row r="60" spans="1:59" ht="13.9" customHeight="1" x14ac:dyDescent="0.25">
      <c r="A60" s="8"/>
      <c r="B60" s="46" t="s">
        <v>92</v>
      </c>
      <c r="C60" s="36" t="s">
        <v>95</v>
      </c>
      <c r="D60" s="46">
        <v>92</v>
      </c>
      <c r="E60" s="46">
        <v>96</v>
      </c>
      <c r="F60" s="46">
        <v>96</v>
      </c>
      <c r="G60" s="46">
        <v>97</v>
      </c>
      <c r="H60" s="46">
        <v>95</v>
      </c>
      <c r="I60" s="46">
        <v>94</v>
      </c>
      <c r="J60" s="42">
        <f t="shared" si="44"/>
        <v>570</v>
      </c>
      <c r="M60" s="46">
        <v>96</v>
      </c>
      <c r="N60" s="46">
        <v>97</v>
      </c>
      <c r="O60" s="46">
        <v>96</v>
      </c>
      <c r="P60" s="46">
        <v>95</v>
      </c>
      <c r="Q60" s="46">
        <v>94</v>
      </c>
      <c r="R60" s="46">
        <v>96</v>
      </c>
      <c r="S60" s="88">
        <f t="shared" si="45"/>
        <v>574</v>
      </c>
      <c r="V60" s="46">
        <v>96</v>
      </c>
      <c r="W60" s="46">
        <v>97</v>
      </c>
      <c r="X60" s="46">
        <v>95</v>
      </c>
      <c r="Y60" s="46">
        <v>93</v>
      </c>
      <c r="Z60" s="46">
        <v>96</v>
      </c>
      <c r="AA60" s="46">
        <v>95</v>
      </c>
      <c r="AB60" s="88">
        <f t="shared" si="46"/>
        <v>572</v>
      </c>
      <c r="AC60" s="7"/>
      <c r="AE60" s="46">
        <v>96</v>
      </c>
      <c r="AF60" s="46">
        <v>93</v>
      </c>
      <c r="AG60" s="46">
        <v>94</v>
      </c>
      <c r="AH60" s="46">
        <v>96</v>
      </c>
      <c r="AI60" s="46">
        <v>93</v>
      </c>
      <c r="AJ60" s="46">
        <v>97</v>
      </c>
      <c r="AK60" s="92">
        <f t="shared" si="47"/>
        <v>569</v>
      </c>
      <c r="AN60" s="1"/>
      <c r="AO60" s="33">
        <v>97</v>
      </c>
      <c r="AP60" s="33">
        <v>97</v>
      </c>
      <c r="AQ60" s="33">
        <v>97</v>
      </c>
      <c r="AR60" s="33">
        <v>95</v>
      </c>
      <c r="AS60" s="33">
        <v>98</v>
      </c>
      <c r="AT60" s="33">
        <v>95</v>
      </c>
      <c r="AU60" s="75">
        <f t="shared" si="48"/>
        <v>579</v>
      </c>
      <c r="AX60" s="46"/>
      <c r="AY60" s="46"/>
      <c r="AZ60" s="46"/>
      <c r="BA60" s="46"/>
      <c r="BB60" s="46"/>
      <c r="BC60" s="46"/>
      <c r="BD60" s="46"/>
      <c r="BE60" s="46"/>
      <c r="BF60" s="46"/>
    </row>
    <row r="61" spans="1:59" ht="13.9" customHeight="1" x14ac:dyDescent="0.25">
      <c r="A61" s="8"/>
      <c r="B61" s="46" t="s">
        <v>93</v>
      </c>
      <c r="C61" s="36" t="s">
        <v>95</v>
      </c>
      <c r="D61" s="46">
        <v>93</v>
      </c>
      <c r="E61" s="46">
        <v>95</v>
      </c>
      <c r="F61" s="46">
        <v>94</v>
      </c>
      <c r="G61" s="46">
        <v>96</v>
      </c>
      <c r="H61" s="46">
        <v>93</v>
      </c>
      <c r="I61" s="46">
        <v>93</v>
      </c>
      <c r="J61" s="42">
        <f t="shared" si="44"/>
        <v>564</v>
      </c>
      <c r="M61" s="46">
        <v>92</v>
      </c>
      <c r="N61" s="46">
        <v>90</v>
      </c>
      <c r="O61" s="46">
        <v>93</v>
      </c>
      <c r="P61" s="46">
        <v>94</v>
      </c>
      <c r="Q61" s="46">
        <v>96</v>
      </c>
      <c r="R61" s="46">
        <v>93</v>
      </c>
      <c r="S61" s="88">
        <f t="shared" si="45"/>
        <v>558</v>
      </c>
      <c r="V61" s="46">
        <v>94</v>
      </c>
      <c r="W61" s="46">
        <v>91</v>
      </c>
      <c r="X61" s="46">
        <v>97</v>
      </c>
      <c r="Y61" s="46">
        <v>96</v>
      </c>
      <c r="Z61" s="46">
        <v>93</v>
      </c>
      <c r="AA61" s="46">
        <v>91</v>
      </c>
      <c r="AB61" s="88">
        <f t="shared" si="46"/>
        <v>562</v>
      </c>
      <c r="AC61" s="7"/>
      <c r="AE61" s="46">
        <v>90</v>
      </c>
      <c r="AF61" s="46">
        <v>93</v>
      </c>
      <c r="AG61" s="46">
        <v>97</v>
      </c>
      <c r="AH61" s="46">
        <v>92</v>
      </c>
      <c r="AI61" s="46">
        <v>94</v>
      </c>
      <c r="AJ61" s="46">
        <v>93</v>
      </c>
      <c r="AK61" s="92">
        <f t="shared" si="47"/>
        <v>559</v>
      </c>
      <c r="AN61" s="1"/>
      <c r="AO61" s="33">
        <v>96</v>
      </c>
      <c r="AP61" s="33">
        <v>97</v>
      </c>
      <c r="AQ61" s="33">
        <v>96</v>
      </c>
      <c r="AR61" s="33">
        <v>97</v>
      </c>
      <c r="AS61" s="33">
        <v>96</v>
      </c>
      <c r="AT61" s="33">
        <v>97</v>
      </c>
      <c r="AU61" s="75">
        <f t="shared" si="48"/>
        <v>579</v>
      </c>
      <c r="AX61" s="46"/>
      <c r="AY61" s="46"/>
      <c r="AZ61" s="46"/>
      <c r="BA61" s="46"/>
      <c r="BB61" s="46"/>
      <c r="BC61" s="46"/>
      <c r="BD61" s="46"/>
      <c r="BE61" s="46"/>
      <c r="BF61" s="46"/>
    </row>
    <row r="62" spans="1:59" ht="13.9" customHeight="1" x14ac:dyDescent="0.25">
      <c r="A62" s="8"/>
      <c r="B62" s="46" t="s">
        <v>94</v>
      </c>
      <c r="C62" s="36" t="s">
        <v>95</v>
      </c>
      <c r="D62" s="46">
        <v>89</v>
      </c>
      <c r="E62" s="46">
        <v>92</v>
      </c>
      <c r="F62" s="46">
        <v>90</v>
      </c>
      <c r="G62" s="46">
        <v>87</v>
      </c>
      <c r="H62" s="46">
        <v>88</v>
      </c>
      <c r="I62" s="46">
        <v>87</v>
      </c>
      <c r="J62" s="79">
        <f t="shared" ref="J62:J63" si="49">SUM(D62:I62)</f>
        <v>533</v>
      </c>
      <c r="M62" s="46">
        <v>93</v>
      </c>
      <c r="N62" s="46">
        <v>90</v>
      </c>
      <c r="O62" s="46">
        <v>86</v>
      </c>
      <c r="P62" s="46">
        <v>93</v>
      </c>
      <c r="Q62" s="46">
        <v>86</v>
      </c>
      <c r="R62" s="46">
        <v>91</v>
      </c>
      <c r="S62" s="88">
        <f t="shared" ref="S62:S63" si="50">SUM(M62:R62)</f>
        <v>539</v>
      </c>
      <c r="V62" s="46">
        <v>85</v>
      </c>
      <c r="W62" s="46">
        <v>84</v>
      </c>
      <c r="X62" s="46">
        <v>85</v>
      </c>
      <c r="Y62" s="46">
        <v>81</v>
      </c>
      <c r="Z62" s="46">
        <v>85</v>
      </c>
      <c r="AA62" s="46">
        <v>84</v>
      </c>
      <c r="AB62" s="88">
        <f t="shared" ref="AB62:AB63" si="51">SUM(V62:AA62)</f>
        <v>504</v>
      </c>
      <c r="AC62" s="7"/>
      <c r="AE62" s="46">
        <v>83</v>
      </c>
      <c r="AF62" s="46">
        <v>75</v>
      </c>
      <c r="AG62" s="46">
        <v>79</v>
      </c>
      <c r="AH62" s="46">
        <v>92</v>
      </c>
      <c r="AI62" s="46">
        <v>87</v>
      </c>
      <c r="AJ62" s="46">
        <v>92</v>
      </c>
      <c r="AK62" s="92">
        <f t="shared" ref="AK62:AK63" si="52">SUM(AE62:AJ62)</f>
        <v>508</v>
      </c>
      <c r="AN62" s="1"/>
      <c r="AO62" s="33">
        <v>88</v>
      </c>
      <c r="AP62" s="33">
        <v>85</v>
      </c>
      <c r="AQ62" s="33">
        <v>86</v>
      </c>
      <c r="AR62" s="33">
        <v>87</v>
      </c>
      <c r="AS62" s="33">
        <v>88</v>
      </c>
      <c r="AT62" s="33">
        <v>87</v>
      </c>
      <c r="AU62" s="79">
        <f t="shared" ref="AU62:AU63" si="53">SUM(AO62:AT62)</f>
        <v>521</v>
      </c>
      <c r="AX62" s="46"/>
      <c r="AY62" s="46"/>
      <c r="AZ62" s="46"/>
      <c r="BA62" s="46"/>
      <c r="BB62" s="46"/>
      <c r="BC62" s="46"/>
      <c r="BD62" s="46"/>
      <c r="BE62" s="46"/>
      <c r="BF62" s="46"/>
    </row>
    <row r="63" spans="1:59" ht="13.9" customHeight="1" x14ac:dyDescent="0.25">
      <c r="A63" s="8"/>
      <c r="B63" s="46" t="s">
        <v>125</v>
      </c>
      <c r="C63" s="36" t="s">
        <v>95</v>
      </c>
      <c r="D63" s="46">
        <v>68</v>
      </c>
      <c r="E63" s="46">
        <v>79</v>
      </c>
      <c r="F63" s="46">
        <v>72</v>
      </c>
      <c r="G63" s="46">
        <v>88</v>
      </c>
      <c r="H63" s="46">
        <v>76</v>
      </c>
      <c r="I63" s="46">
        <v>65</v>
      </c>
      <c r="J63" s="7">
        <f t="shared" si="49"/>
        <v>448</v>
      </c>
      <c r="M63" s="46">
        <v>72</v>
      </c>
      <c r="N63" s="46">
        <v>80</v>
      </c>
      <c r="O63" s="46">
        <v>68</v>
      </c>
      <c r="P63" s="46">
        <v>78</v>
      </c>
      <c r="Q63" s="46">
        <v>74</v>
      </c>
      <c r="R63" s="46">
        <v>82</v>
      </c>
      <c r="S63" s="7">
        <f t="shared" si="50"/>
        <v>454</v>
      </c>
      <c r="V63" s="46">
        <v>74</v>
      </c>
      <c r="W63" s="46">
        <v>79</v>
      </c>
      <c r="X63" s="46">
        <v>72</v>
      </c>
      <c r="Y63" s="46">
        <v>76</v>
      </c>
      <c r="Z63" s="46">
        <v>81</v>
      </c>
      <c r="AA63" s="46">
        <v>81</v>
      </c>
      <c r="AB63" s="7">
        <f t="shared" si="51"/>
        <v>463</v>
      </c>
      <c r="AC63" s="7"/>
      <c r="AE63" s="46">
        <v>76</v>
      </c>
      <c r="AF63" s="46">
        <v>80</v>
      </c>
      <c r="AG63" s="46">
        <v>69</v>
      </c>
      <c r="AH63" s="46">
        <v>85</v>
      </c>
      <c r="AI63" s="46">
        <v>73</v>
      </c>
      <c r="AJ63" s="46">
        <v>84</v>
      </c>
      <c r="AK63" s="7">
        <f t="shared" si="52"/>
        <v>467</v>
      </c>
      <c r="AN63" s="1"/>
      <c r="AO63" s="33"/>
      <c r="AP63" s="33"/>
      <c r="AQ63" s="33"/>
      <c r="AR63" s="33"/>
      <c r="AS63" s="33"/>
      <c r="AT63" s="33"/>
      <c r="AU63" s="79">
        <f t="shared" si="53"/>
        <v>0</v>
      </c>
      <c r="AX63" s="46"/>
      <c r="AY63" s="46"/>
      <c r="AZ63" s="46"/>
      <c r="BA63" s="46"/>
      <c r="BB63" s="46"/>
      <c r="BC63" s="46"/>
      <c r="BD63" s="46"/>
      <c r="BE63" s="46"/>
      <c r="BF63" s="46"/>
    </row>
    <row r="64" spans="1:59" ht="13.9" customHeight="1" x14ac:dyDescent="0.25">
      <c r="A64" s="6"/>
      <c r="B64" s="46" t="s">
        <v>126</v>
      </c>
      <c r="C64" s="36" t="s">
        <v>95</v>
      </c>
      <c r="D64" s="46">
        <v>82</v>
      </c>
      <c r="E64" s="46">
        <v>90</v>
      </c>
      <c r="F64" s="46">
        <v>96</v>
      </c>
      <c r="G64" s="46">
        <v>91</v>
      </c>
      <c r="H64" s="46">
        <v>91</v>
      </c>
      <c r="I64" s="46">
        <v>87</v>
      </c>
      <c r="J64" s="90">
        <f t="shared" si="44"/>
        <v>537</v>
      </c>
      <c r="M64" s="46">
        <v>89</v>
      </c>
      <c r="N64" s="46">
        <v>93</v>
      </c>
      <c r="O64" s="46">
        <v>94</v>
      </c>
      <c r="P64" s="46">
        <v>93</v>
      </c>
      <c r="Q64" s="46">
        <v>87</v>
      </c>
      <c r="R64" s="46">
        <v>88</v>
      </c>
      <c r="S64" s="88">
        <f t="shared" si="45"/>
        <v>544</v>
      </c>
      <c r="V64" s="46">
        <v>90</v>
      </c>
      <c r="W64" s="46">
        <v>86</v>
      </c>
      <c r="X64" s="46">
        <v>93</v>
      </c>
      <c r="Y64" s="46">
        <v>92</v>
      </c>
      <c r="Z64" s="46">
        <v>93</v>
      </c>
      <c r="AA64" s="46">
        <v>91</v>
      </c>
      <c r="AB64" s="88">
        <f t="shared" si="46"/>
        <v>545</v>
      </c>
      <c r="AC64" s="7"/>
      <c r="AE64" s="5"/>
      <c r="AF64" s="5"/>
      <c r="AG64" s="5"/>
      <c r="AH64" s="5"/>
      <c r="AI64" s="5"/>
      <c r="AJ64" s="5"/>
      <c r="AK64" s="7">
        <f t="shared" si="47"/>
        <v>0</v>
      </c>
      <c r="AN64" s="1"/>
      <c r="AO64" s="33"/>
      <c r="AP64" s="33"/>
      <c r="AQ64" s="33"/>
      <c r="AR64" s="33"/>
      <c r="AS64" s="33"/>
      <c r="AT64" s="33"/>
      <c r="AU64" s="7">
        <f t="shared" si="48"/>
        <v>0</v>
      </c>
    </row>
    <row r="65" spans="1:58" ht="13.9" customHeight="1" x14ac:dyDescent="0.25">
      <c r="B65" s="46" t="s">
        <v>127</v>
      </c>
      <c r="C65" s="36" t="s">
        <v>95</v>
      </c>
      <c r="D65" s="46">
        <v>90</v>
      </c>
      <c r="E65" s="46">
        <v>83</v>
      </c>
      <c r="F65" s="46">
        <v>79</v>
      </c>
      <c r="G65" s="46">
        <v>84</v>
      </c>
      <c r="H65" s="46">
        <v>81</v>
      </c>
      <c r="I65" s="46">
        <v>85</v>
      </c>
      <c r="J65" s="7">
        <f t="shared" si="44"/>
        <v>502</v>
      </c>
      <c r="M65" s="46">
        <v>82</v>
      </c>
      <c r="N65" s="46">
        <v>88</v>
      </c>
      <c r="O65" s="46">
        <v>81</v>
      </c>
      <c r="P65" s="46">
        <v>85</v>
      </c>
      <c r="Q65" s="46">
        <v>86</v>
      </c>
      <c r="R65" s="46">
        <v>85</v>
      </c>
      <c r="S65" s="7">
        <f t="shared" si="45"/>
        <v>507</v>
      </c>
      <c r="V65" s="46">
        <v>88</v>
      </c>
      <c r="W65" s="46">
        <v>89</v>
      </c>
      <c r="X65" s="46">
        <v>92</v>
      </c>
      <c r="Y65" s="46">
        <v>92</v>
      </c>
      <c r="Z65" s="46">
        <v>87</v>
      </c>
      <c r="AA65" s="46">
        <v>86</v>
      </c>
      <c r="AB65" s="88">
        <f t="shared" si="46"/>
        <v>534</v>
      </c>
      <c r="AC65" s="7"/>
      <c r="AE65" s="46">
        <v>89</v>
      </c>
      <c r="AF65" s="46">
        <v>86</v>
      </c>
      <c r="AG65" s="46">
        <v>82</v>
      </c>
      <c r="AH65" s="46">
        <v>86</v>
      </c>
      <c r="AI65" s="46">
        <v>87</v>
      </c>
      <c r="AJ65" s="46">
        <v>88</v>
      </c>
      <c r="AK65" s="92">
        <f t="shared" si="47"/>
        <v>518</v>
      </c>
      <c r="AN65" s="1"/>
      <c r="AO65" s="33"/>
      <c r="AP65" s="33"/>
      <c r="AQ65" s="33"/>
      <c r="AR65" s="33"/>
      <c r="AS65" s="33"/>
      <c r="AT65" s="33"/>
      <c r="AU65" s="7">
        <f t="shared" si="48"/>
        <v>0</v>
      </c>
      <c r="AX65" s="46"/>
      <c r="AY65" s="46"/>
      <c r="AZ65" s="46"/>
      <c r="BA65" s="46"/>
      <c r="BB65" s="46"/>
      <c r="BC65" s="46"/>
      <c r="BD65" s="46"/>
      <c r="BE65" s="46"/>
      <c r="BF65" s="46"/>
    </row>
    <row r="66" spans="1:58" ht="13.9" customHeight="1" x14ac:dyDescent="0.25">
      <c r="C66" s="37"/>
      <c r="D66" s="33"/>
      <c r="E66" s="33"/>
      <c r="F66" s="33"/>
      <c r="G66" s="33"/>
      <c r="H66" s="33"/>
      <c r="I66" s="35"/>
      <c r="AB66" s="7"/>
      <c r="AC66" s="7"/>
    </row>
    <row r="67" spans="1:58" ht="13.9" hidden="1" customHeight="1" x14ac:dyDescent="0.25">
      <c r="A67" s="4" t="s">
        <v>101</v>
      </c>
      <c r="B67" s="79" t="s">
        <v>1</v>
      </c>
      <c r="C67" s="91" t="s">
        <v>2</v>
      </c>
      <c r="D67" s="79" t="s">
        <v>19</v>
      </c>
      <c r="E67" s="79" t="s">
        <v>20</v>
      </c>
      <c r="F67" s="79" t="s">
        <v>21</v>
      </c>
      <c r="G67" s="79" t="s">
        <v>22</v>
      </c>
      <c r="H67" s="79" t="s">
        <v>23</v>
      </c>
      <c r="I67" s="79" t="s">
        <v>24</v>
      </c>
      <c r="J67" s="79" t="s">
        <v>25</v>
      </c>
      <c r="K67" s="79" t="s">
        <v>26</v>
      </c>
      <c r="M67" s="79" t="s">
        <v>19</v>
      </c>
      <c r="N67" s="79" t="s">
        <v>20</v>
      </c>
      <c r="O67" s="79" t="s">
        <v>21</v>
      </c>
      <c r="P67" s="79" t="s">
        <v>22</v>
      </c>
      <c r="Q67" s="79" t="s">
        <v>23</v>
      </c>
      <c r="R67" s="79" t="s">
        <v>24</v>
      </c>
      <c r="S67" s="79" t="s">
        <v>25</v>
      </c>
      <c r="T67" s="79" t="s">
        <v>26</v>
      </c>
      <c r="V67" s="79" t="s">
        <v>19</v>
      </c>
      <c r="W67" s="79" t="s">
        <v>20</v>
      </c>
      <c r="X67" s="79" t="s">
        <v>21</v>
      </c>
      <c r="Y67" s="79" t="s">
        <v>22</v>
      </c>
      <c r="Z67" s="79" t="s">
        <v>23</v>
      </c>
      <c r="AA67" s="79" t="s">
        <v>24</v>
      </c>
      <c r="AB67" s="79" t="s">
        <v>25</v>
      </c>
      <c r="AC67" s="79" t="s">
        <v>26</v>
      </c>
      <c r="AE67" s="79" t="s">
        <v>19</v>
      </c>
      <c r="AF67" s="79" t="s">
        <v>20</v>
      </c>
      <c r="AG67" s="79" t="s">
        <v>21</v>
      </c>
      <c r="AH67" s="79" t="s">
        <v>22</v>
      </c>
      <c r="AI67" s="79" t="s">
        <v>23</v>
      </c>
      <c r="AJ67" s="79" t="s">
        <v>24</v>
      </c>
      <c r="AK67" s="79" t="s">
        <v>25</v>
      </c>
      <c r="AL67" s="79" t="s">
        <v>26</v>
      </c>
      <c r="AO67" s="79" t="s">
        <v>19</v>
      </c>
      <c r="AP67" s="79" t="s">
        <v>20</v>
      </c>
      <c r="AQ67" s="79" t="s">
        <v>21</v>
      </c>
      <c r="AR67" s="79" t="s">
        <v>22</v>
      </c>
      <c r="AS67" s="79" t="s">
        <v>23</v>
      </c>
      <c r="AT67" s="79" t="s">
        <v>24</v>
      </c>
      <c r="AU67" s="79" t="s">
        <v>25</v>
      </c>
      <c r="AV67" s="79" t="s">
        <v>26</v>
      </c>
    </row>
    <row r="68" spans="1:58" ht="13.9" hidden="1" customHeight="1" x14ac:dyDescent="0.25">
      <c r="A68" s="1"/>
      <c r="B68" s="46"/>
      <c r="C68" s="2" t="s">
        <v>111</v>
      </c>
      <c r="D68" s="33"/>
      <c r="E68" s="33"/>
      <c r="F68" s="33"/>
      <c r="G68" s="33"/>
      <c r="H68" s="33"/>
      <c r="I68" s="33"/>
      <c r="J68" s="79">
        <f t="shared" ref="J68:J72" si="54">SUM(D68:I68)</f>
        <v>0</v>
      </c>
      <c r="K68" s="41">
        <f>SUM(J68,J69,J70,J71,J72)-MIN(J72,J71,J70,J69,J68)</f>
        <v>0</v>
      </c>
      <c r="M68" s="33"/>
      <c r="N68" s="33"/>
      <c r="O68" s="33"/>
      <c r="P68" s="33"/>
      <c r="Q68" s="33"/>
      <c r="R68" s="33"/>
      <c r="S68" s="79">
        <f t="shared" ref="S68:S72" si="55">SUM(M68:R68)</f>
        <v>0</v>
      </c>
      <c r="T68" s="41">
        <f>SUM(S68,S69,S70,S71,S72)-MIN(S72,S71,S70,S69,S68)</f>
        <v>0</v>
      </c>
      <c r="V68" s="33"/>
      <c r="W68" s="33"/>
      <c r="X68" s="33"/>
      <c r="Y68" s="33"/>
      <c r="Z68" s="33"/>
      <c r="AA68" s="33"/>
      <c r="AB68" s="79">
        <f t="shared" ref="AB68:AB72" si="56">SUM(V68:AA68)</f>
        <v>0</v>
      </c>
      <c r="AC68" s="41">
        <f>SUM(AB68,AB69,AB70,AB71,AB72)-MIN(AB72,AB71,AB70,AB69,AB68)</f>
        <v>0</v>
      </c>
      <c r="AE68" s="33"/>
      <c r="AF68" s="33"/>
      <c r="AG68" s="33"/>
      <c r="AH68" s="33"/>
      <c r="AI68" s="33"/>
      <c r="AJ68" s="33"/>
      <c r="AK68" s="79">
        <f t="shared" ref="AK68:AK72" si="57">SUM(AE68:AJ68)</f>
        <v>0</v>
      </c>
      <c r="AL68" s="41">
        <f>SUM(AK68,AK69,AK70,AK71,AK72)-MIN(AK72,AK71,AK70,AK69,AK68)</f>
        <v>0</v>
      </c>
      <c r="AO68" s="33"/>
      <c r="AP68" s="33"/>
      <c r="AQ68" s="33"/>
      <c r="AR68" s="33"/>
      <c r="AS68" s="33"/>
      <c r="AT68" s="33"/>
      <c r="AU68" s="79">
        <f t="shared" ref="AU68:AU72" si="58">SUM(AO68:AT68)</f>
        <v>0</v>
      </c>
      <c r="AV68" s="41">
        <f>SUM(AU68,AU69,AU70,AU71,AU72)-MIN(AU72,AU71,AU70,AU69,AU68)</f>
        <v>0</v>
      </c>
    </row>
    <row r="69" spans="1:58" ht="13.9" hidden="1" customHeight="1" x14ac:dyDescent="0.25">
      <c r="A69" s="1"/>
      <c r="B69" s="46"/>
      <c r="C69" s="2" t="s">
        <v>111</v>
      </c>
      <c r="D69" s="33"/>
      <c r="E69" s="33"/>
      <c r="F69" s="33"/>
      <c r="G69" s="33"/>
      <c r="H69" s="33"/>
      <c r="I69" s="33"/>
      <c r="J69" s="79">
        <f t="shared" si="54"/>
        <v>0</v>
      </c>
      <c r="M69" s="33"/>
      <c r="N69" s="33"/>
      <c r="O69" s="33"/>
      <c r="P69" s="33"/>
      <c r="Q69" s="33"/>
      <c r="R69" s="33"/>
      <c r="S69" s="79">
        <f t="shared" si="55"/>
        <v>0</v>
      </c>
      <c r="V69" s="33"/>
      <c r="W69" s="33"/>
      <c r="X69" s="33"/>
      <c r="Y69" s="33"/>
      <c r="Z69" s="33"/>
      <c r="AA69" s="33"/>
      <c r="AB69" s="79">
        <f t="shared" si="56"/>
        <v>0</v>
      </c>
      <c r="AE69" s="33"/>
      <c r="AF69" s="33"/>
      <c r="AG69" s="33"/>
      <c r="AH69" s="33"/>
      <c r="AI69" s="33"/>
      <c r="AJ69" s="33"/>
      <c r="AK69" s="79">
        <f t="shared" si="57"/>
        <v>0</v>
      </c>
      <c r="AO69" s="33"/>
      <c r="AP69" s="33"/>
      <c r="AQ69" s="33"/>
      <c r="AR69" s="33"/>
      <c r="AS69" s="33"/>
      <c r="AT69" s="33"/>
      <c r="AU69" s="79">
        <f t="shared" si="58"/>
        <v>0</v>
      </c>
    </row>
    <row r="70" spans="1:58" ht="13.9" hidden="1" customHeight="1" x14ac:dyDescent="0.25">
      <c r="A70" s="1"/>
      <c r="B70" s="46"/>
      <c r="C70" s="2" t="s">
        <v>111</v>
      </c>
      <c r="D70" s="33"/>
      <c r="E70" s="33"/>
      <c r="F70" s="33"/>
      <c r="G70" s="33"/>
      <c r="H70" s="33"/>
      <c r="I70" s="33"/>
      <c r="J70" s="79">
        <f t="shared" si="54"/>
        <v>0</v>
      </c>
      <c r="M70" s="33"/>
      <c r="N70" s="33"/>
      <c r="O70" s="33"/>
      <c r="P70" s="33"/>
      <c r="Q70" s="33"/>
      <c r="R70" s="33"/>
      <c r="S70" s="79">
        <f t="shared" si="55"/>
        <v>0</v>
      </c>
      <c r="V70" s="33"/>
      <c r="W70" s="33"/>
      <c r="X70" s="33"/>
      <c r="Y70" s="33"/>
      <c r="Z70" s="33"/>
      <c r="AA70" s="33"/>
      <c r="AB70" s="79">
        <f t="shared" si="56"/>
        <v>0</v>
      </c>
      <c r="AE70" s="33"/>
      <c r="AF70" s="33"/>
      <c r="AG70" s="33"/>
      <c r="AH70" s="33"/>
      <c r="AI70" s="33"/>
      <c r="AJ70" s="33"/>
      <c r="AK70" s="79">
        <f t="shared" si="57"/>
        <v>0</v>
      </c>
      <c r="AO70" s="33"/>
      <c r="AP70" s="33"/>
      <c r="AQ70" s="33"/>
      <c r="AR70" s="33"/>
      <c r="AS70" s="33"/>
      <c r="AT70" s="33"/>
      <c r="AU70" s="79">
        <f t="shared" si="58"/>
        <v>0</v>
      </c>
    </row>
    <row r="71" spans="1:58" ht="13.9" hidden="1" customHeight="1" x14ac:dyDescent="0.25">
      <c r="A71" s="1"/>
      <c r="B71" s="46"/>
      <c r="C71" s="2" t="s">
        <v>111</v>
      </c>
      <c r="D71" s="33"/>
      <c r="E71" s="33"/>
      <c r="F71" s="33"/>
      <c r="G71" s="33"/>
      <c r="H71" s="33"/>
      <c r="I71" s="33"/>
      <c r="J71" s="79">
        <f t="shared" si="54"/>
        <v>0</v>
      </c>
      <c r="M71" s="33"/>
      <c r="N71" s="33"/>
      <c r="O71" s="33"/>
      <c r="P71" s="33"/>
      <c r="Q71" s="33"/>
      <c r="R71" s="33"/>
      <c r="S71" s="79">
        <f t="shared" si="55"/>
        <v>0</v>
      </c>
      <c r="V71" s="33"/>
      <c r="W71" s="33"/>
      <c r="X71" s="33"/>
      <c r="Y71" s="33"/>
      <c r="Z71" s="33"/>
      <c r="AA71" s="33"/>
      <c r="AB71" s="79">
        <f t="shared" si="56"/>
        <v>0</v>
      </c>
      <c r="AE71" s="33"/>
      <c r="AF71" s="33"/>
      <c r="AG71" s="33"/>
      <c r="AH71" s="33"/>
      <c r="AI71" s="33"/>
      <c r="AJ71" s="33"/>
      <c r="AK71" s="79">
        <f t="shared" si="57"/>
        <v>0</v>
      </c>
      <c r="AO71" s="33"/>
      <c r="AP71" s="33"/>
      <c r="AQ71" s="33"/>
      <c r="AR71" s="33"/>
      <c r="AS71" s="33"/>
      <c r="AT71" s="33"/>
      <c r="AU71" s="79">
        <f t="shared" si="58"/>
        <v>0</v>
      </c>
    </row>
    <row r="72" spans="1:58" ht="13.9" hidden="1" customHeight="1" x14ac:dyDescent="0.25">
      <c r="A72" s="1"/>
      <c r="B72" s="46"/>
      <c r="C72" s="2" t="s">
        <v>111</v>
      </c>
      <c r="D72" s="33"/>
      <c r="E72" s="33"/>
      <c r="F72" s="33"/>
      <c r="G72" s="33"/>
      <c r="H72" s="33"/>
      <c r="I72" s="33"/>
      <c r="J72" s="79">
        <f t="shared" si="54"/>
        <v>0</v>
      </c>
      <c r="M72" s="33"/>
      <c r="N72" s="33"/>
      <c r="O72" s="33"/>
      <c r="P72" s="33"/>
      <c r="Q72" s="33"/>
      <c r="R72" s="33"/>
      <c r="S72" s="79">
        <f t="shared" si="55"/>
        <v>0</v>
      </c>
      <c r="V72" s="33"/>
      <c r="W72" s="33"/>
      <c r="X72" s="33"/>
      <c r="Y72" s="33"/>
      <c r="Z72" s="33"/>
      <c r="AA72" s="33"/>
      <c r="AB72" s="79">
        <f t="shared" si="56"/>
        <v>0</v>
      </c>
      <c r="AE72" s="33"/>
      <c r="AF72" s="33"/>
      <c r="AG72" s="33"/>
      <c r="AH72" s="33"/>
      <c r="AI72" s="33"/>
      <c r="AJ72" s="33"/>
      <c r="AK72" s="79">
        <f t="shared" si="57"/>
        <v>0</v>
      </c>
      <c r="AO72" s="33"/>
      <c r="AP72" s="33"/>
      <c r="AQ72" s="33"/>
      <c r="AR72" s="33"/>
      <c r="AS72" s="33"/>
      <c r="AT72" s="33"/>
      <c r="AU72" s="79">
        <f t="shared" si="58"/>
        <v>0</v>
      </c>
    </row>
    <row r="73" spans="1:58" ht="13.9" hidden="1" customHeight="1" x14ac:dyDescent="0.25">
      <c r="D73" s="33"/>
      <c r="E73" s="33"/>
      <c r="F73" s="33"/>
      <c r="G73" s="33"/>
      <c r="H73" s="33"/>
      <c r="I73" s="33"/>
    </row>
    <row r="74" spans="1:58" ht="13.9" hidden="1" customHeight="1" x14ac:dyDescent="0.25">
      <c r="A74" s="4" t="s">
        <v>100</v>
      </c>
      <c r="B74" s="79" t="s">
        <v>1</v>
      </c>
      <c r="C74" s="91" t="s">
        <v>2</v>
      </c>
      <c r="D74" s="79" t="s">
        <v>19</v>
      </c>
      <c r="E74" s="79" t="s">
        <v>20</v>
      </c>
      <c r="F74" s="79" t="s">
        <v>21</v>
      </c>
      <c r="G74" s="79" t="s">
        <v>22</v>
      </c>
      <c r="H74" s="79" t="s">
        <v>23</v>
      </c>
      <c r="I74" s="79" t="s">
        <v>24</v>
      </c>
      <c r="J74" s="79" t="s">
        <v>25</v>
      </c>
      <c r="K74" s="79" t="s">
        <v>26</v>
      </c>
      <c r="M74" s="79" t="s">
        <v>19</v>
      </c>
      <c r="N74" s="79" t="s">
        <v>20</v>
      </c>
      <c r="O74" s="79" t="s">
        <v>21</v>
      </c>
      <c r="P74" s="79" t="s">
        <v>22</v>
      </c>
      <c r="Q74" s="79" t="s">
        <v>23</v>
      </c>
      <c r="R74" s="79" t="s">
        <v>24</v>
      </c>
      <c r="S74" s="79" t="s">
        <v>25</v>
      </c>
      <c r="T74" s="79" t="s">
        <v>26</v>
      </c>
      <c r="V74" s="79" t="s">
        <v>19</v>
      </c>
      <c r="W74" s="79" t="s">
        <v>20</v>
      </c>
      <c r="X74" s="79" t="s">
        <v>21</v>
      </c>
      <c r="Y74" s="79" t="s">
        <v>22</v>
      </c>
      <c r="Z74" s="79" t="s">
        <v>23</v>
      </c>
      <c r="AA74" s="79" t="s">
        <v>24</v>
      </c>
      <c r="AB74" s="79" t="s">
        <v>25</v>
      </c>
      <c r="AC74" s="79" t="s">
        <v>26</v>
      </c>
      <c r="AE74" s="79" t="s">
        <v>19</v>
      </c>
      <c r="AF74" s="79" t="s">
        <v>20</v>
      </c>
      <c r="AG74" s="79" t="s">
        <v>21</v>
      </c>
      <c r="AH74" s="79" t="s">
        <v>22</v>
      </c>
      <c r="AI74" s="79" t="s">
        <v>23</v>
      </c>
      <c r="AJ74" s="79" t="s">
        <v>24</v>
      </c>
      <c r="AK74" s="79" t="s">
        <v>25</v>
      </c>
      <c r="AL74" s="79" t="s">
        <v>26</v>
      </c>
      <c r="AO74" s="79" t="s">
        <v>19</v>
      </c>
      <c r="AP74" s="79" t="s">
        <v>20</v>
      </c>
      <c r="AQ74" s="79" t="s">
        <v>21</v>
      </c>
      <c r="AR74" s="79" t="s">
        <v>22</v>
      </c>
      <c r="AS74" s="79" t="s">
        <v>23</v>
      </c>
      <c r="AT74" s="79" t="s">
        <v>24</v>
      </c>
      <c r="AU74" s="79" t="s">
        <v>25</v>
      </c>
      <c r="AV74" s="79" t="s">
        <v>26</v>
      </c>
    </row>
    <row r="75" spans="1:58" ht="13.9" hidden="1" customHeight="1" x14ac:dyDescent="0.25">
      <c r="A75" s="1"/>
      <c r="B75" s="46"/>
      <c r="C75" s="2" t="s">
        <v>100</v>
      </c>
      <c r="D75" s="33"/>
      <c r="E75" s="33"/>
      <c r="F75" s="33"/>
      <c r="G75" s="33"/>
      <c r="H75" s="33"/>
      <c r="I75" s="33"/>
      <c r="J75" s="79">
        <f t="shared" ref="J75:J79" si="59">SUM(D75:I75)</f>
        <v>0</v>
      </c>
      <c r="K75" s="41">
        <f>SUM(J75,J76,J77,J78,J79)-MIN(J79,J78,J77,J76,J75)</f>
        <v>0</v>
      </c>
      <c r="M75" s="33"/>
      <c r="N75" s="33"/>
      <c r="O75" s="33"/>
      <c r="P75" s="33"/>
      <c r="Q75" s="33"/>
      <c r="R75" s="33"/>
      <c r="S75" s="79">
        <f t="shared" ref="S75:S79" si="60">SUM(M75:R75)</f>
        <v>0</v>
      </c>
      <c r="T75" s="41">
        <f>SUM(S75,S76,S77,S78,S79)-MIN(S79,S78,S77,S76,S75)</f>
        <v>0</v>
      </c>
      <c r="V75" s="33"/>
      <c r="W75" s="33"/>
      <c r="X75" s="33"/>
      <c r="Y75" s="33"/>
      <c r="Z75" s="33"/>
      <c r="AA75" s="33"/>
      <c r="AB75" s="79">
        <f t="shared" ref="AB75:AB79" si="61">SUM(V75:AA75)</f>
        <v>0</v>
      </c>
      <c r="AC75" s="41">
        <f>SUM(AB75,AB76,AB77,AB78,AB79)-MIN(AB79,AB78,AB77,AB76,AB75)</f>
        <v>0</v>
      </c>
      <c r="AE75" s="33"/>
      <c r="AF75" s="33"/>
      <c r="AG75" s="33"/>
      <c r="AH75" s="33"/>
      <c r="AI75" s="33"/>
      <c r="AJ75" s="33"/>
      <c r="AK75" s="79">
        <f t="shared" ref="AK75:AK79" si="62">SUM(AE75:AJ75)</f>
        <v>0</v>
      </c>
      <c r="AL75" s="41">
        <f>SUM(AK75,AK76,AK77,AK78,AK79)-MIN(AK79,AK78,AK77,AK76,AK75)</f>
        <v>0</v>
      </c>
      <c r="AO75" s="33"/>
      <c r="AP75" s="33"/>
      <c r="AQ75" s="33"/>
      <c r="AR75" s="33"/>
      <c r="AS75" s="33"/>
      <c r="AT75" s="33"/>
      <c r="AU75" s="79">
        <f t="shared" ref="AU75:AU79" si="63">SUM(AO75:AT75)</f>
        <v>0</v>
      </c>
      <c r="AV75" s="41">
        <f>SUM(AU75,AU76,AU77,AU78,AU79)-MIN(AU79,AU78,AU77,AU76,AU75)</f>
        <v>0</v>
      </c>
    </row>
    <row r="76" spans="1:58" ht="13.9" hidden="1" customHeight="1" x14ac:dyDescent="0.25">
      <c r="A76" s="1"/>
      <c r="B76" s="46"/>
      <c r="C76" s="2" t="s">
        <v>100</v>
      </c>
      <c r="D76" s="33"/>
      <c r="E76" s="33"/>
      <c r="F76" s="33"/>
      <c r="G76" s="33"/>
      <c r="H76" s="33"/>
      <c r="I76" s="33"/>
      <c r="J76" s="79">
        <f t="shared" si="59"/>
        <v>0</v>
      </c>
      <c r="M76" s="33"/>
      <c r="N76" s="33"/>
      <c r="O76" s="33"/>
      <c r="P76" s="33"/>
      <c r="Q76" s="33"/>
      <c r="R76" s="33"/>
      <c r="S76" s="79">
        <f t="shared" si="60"/>
        <v>0</v>
      </c>
      <c r="V76" s="33"/>
      <c r="W76" s="33"/>
      <c r="X76" s="33"/>
      <c r="Y76" s="33"/>
      <c r="Z76" s="33"/>
      <c r="AA76" s="33"/>
      <c r="AB76" s="79">
        <f t="shared" si="61"/>
        <v>0</v>
      </c>
      <c r="AE76" s="33"/>
      <c r="AF76" s="33"/>
      <c r="AG76" s="33"/>
      <c r="AH76" s="33"/>
      <c r="AI76" s="33"/>
      <c r="AJ76" s="33"/>
      <c r="AK76" s="79">
        <f t="shared" si="62"/>
        <v>0</v>
      </c>
      <c r="AO76" s="33"/>
      <c r="AP76" s="33"/>
      <c r="AQ76" s="33"/>
      <c r="AR76" s="33"/>
      <c r="AS76" s="33"/>
      <c r="AT76" s="33"/>
      <c r="AU76" s="79">
        <f t="shared" si="63"/>
        <v>0</v>
      </c>
    </row>
    <row r="77" spans="1:58" ht="13.9" hidden="1" customHeight="1" x14ac:dyDescent="0.25">
      <c r="A77" s="1"/>
      <c r="B77" s="46"/>
      <c r="C77" s="2" t="s">
        <v>100</v>
      </c>
      <c r="D77" s="33"/>
      <c r="E77" s="33"/>
      <c r="F77" s="33"/>
      <c r="G77" s="33"/>
      <c r="H77" s="33"/>
      <c r="I77" s="33"/>
      <c r="J77" s="79">
        <f t="shared" si="59"/>
        <v>0</v>
      </c>
      <c r="M77" s="33"/>
      <c r="N77" s="33"/>
      <c r="O77" s="33"/>
      <c r="P77" s="33"/>
      <c r="Q77" s="33"/>
      <c r="R77" s="33"/>
      <c r="S77" s="79">
        <f t="shared" si="60"/>
        <v>0</v>
      </c>
      <c r="V77" s="33"/>
      <c r="W77" s="33"/>
      <c r="X77" s="33"/>
      <c r="Y77" s="33"/>
      <c r="Z77" s="33"/>
      <c r="AA77" s="33"/>
      <c r="AB77" s="79">
        <f t="shared" si="61"/>
        <v>0</v>
      </c>
      <c r="AE77" s="33"/>
      <c r="AF77" s="33"/>
      <c r="AG77" s="33"/>
      <c r="AH77" s="33"/>
      <c r="AI77" s="33"/>
      <c r="AJ77" s="33"/>
      <c r="AK77" s="79">
        <f t="shared" si="62"/>
        <v>0</v>
      </c>
      <c r="AO77" s="33"/>
      <c r="AP77" s="33"/>
      <c r="AQ77" s="33"/>
      <c r="AR77" s="33"/>
      <c r="AS77" s="33"/>
      <c r="AT77" s="33"/>
      <c r="AU77" s="79">
        <f t="shared" si="63"/>
        <v>0</v>
      </c>
    </row>
    <row r="78" spans="1:58" ht="13.9" hidden="1" customHeight="1" x14ac:dyDescent="0.25">
      <c r="A78" s="1"/>
      <c r="B78" s="46"/>
      <c r="C78" s="2" t="s">
        <v>100</v>
      </c>
      <c r="D78" s="33"/>
      <c r="E78" s="33"/>
      <c r="F78" s="33"/>
      <c r="G78" s="33"/>
      <c r="H78" s="33"/>
      <c r="I78" s="33"/>
      <c r="J78" s="79">
        <f t="shared" si="59"/>
        <v>0</v>
      </c>
      <c r="M78" s="33"/>
      <c r="N78" s="33"/>
      <c r="O78" s="33"/>
      <c r="P78" s="33"/>
      <c r="Q78" s="33"/>
      <c r="R78" s="33"/>
      <c r="S78" s="79">
        <f t="shared" si="60"/>
        <v>0</v>
      </c>
      <c r="V78" s="33"/>
      <c r="W78" s="33"/>
      <c r="X78" s="33"/>
      <c r="Y78" s="33"/>
      <c r="Z78" s="33"/>
      <c r="AA78" s="33"/>
      <c r="AB78" s="79">
        <f t="shared" si="61"/>
        <v>0</v>
      </c>
      <c r="AE78" s="33"/>
      <c r="AF78" s="33"/>
      <c r="AG78" s="33"/>
      <c r="AH78" s="33"/>
      <c r="AI78" s="33"/>
      <c r="AJ78" s="33"/>
      <c r="AK78" s="79">
        <f t="shared" si="62"/>
        <v>0</v>
      </c>
      <c r="AO78" s="33"/>
      <c r="AP78" s="33"/>
      <c r="AQ78" s="33"/>
      <c r="AR78" s="33"/>
      <c r="AS78" s="33"/>
      <c r="AT78" s="33"/>
      <c r="AU78" s="79">
        <f t="shared" si="63"/>
        <v>0</v>
      </c>
    </row>
    <row r="79" spans="1:58" ht="13.9" hidden="1" customHeight="1" x14ac:dyDescent="0.25">
      <c r="A79" s="1"/>
      <c r="B79" s="46"/>
      <c r="C79" s="2" t="s">
        <v>100</v>
      </c>
      <c r="D79" s="33"/>
      <c r="E79" s="33"/>
      <c r="F79" s="33"/>
      <c r="G79" s="33"/>
      <c r="H79" s="33"/>
      <c r="I79" s="33"/>
      <c r="J79" s="79">
        <f t="shared" si="59"/>
        <v>0</v>
      </c>
      <c r="M79" s="33"/>
      <c r="N79" s="33"/>
      <c r="O79" s="33"/>
      <c r="P79" s="33"/>
      <c r="Q79" s="33"/>
      <c r="R79" s="33"/>
      <c r="S79" s="79">
        <f t="shared" si="60"/>
        <v>0</v>
      </c>
      <c r="V79" s="33"/>
      <c r="W79" s="33"/>
      <c r="X79" s="33"/>
      <c r="Y79" s="33"/>
      <c r="Z79" s="33"/>
      <c r="AA79" s="33"/>
      <c r="AB79" s="79">
        <f t="shared" si="61"/>
        <v>0</v>
      </c>
      <c r="AE79" s="33"/>
      <c r="AF79" s="33"/>
      <c r="AG79" s="33"/>
      <c r="AH79" s="33"/>
      <c r="AI79" s="33"/>
      <c r="AJ79" s="33"/>
      <c r="AK79" s="79">
        <f t="shared" si="62"/>
        <v>0</v>
      </c>
      <c r="AO79" s="33"/>
      <c r="AP79" s="33"/>
      <c r="AQ79" s="33"/>
      <c r="AR79" s="33"/>
      <c r="AS79" s="33"/>
      <c r="AT79" s="33"/>
      <c r="AU79" s="79">
        <f t="shared" si="63"/>
        <v>0</v>
      </c>
    </row>
    <row r="80" spans="1:58" ht="13.9" hidden="1" customHeight="1" x14ac:dyDescent="0.25"/>
    <row r="81" spans="1:57" ht="13.9" hidden="1" customHeight="1" x14ac:dyDescent="0.25">
      <c r="A81" s="28" t="s">
        <v>62</v>
      </c>
      <c r="B81" s="25" t="s">
        <v>1</v>
      </c>
      <c r="C81" s="91" t="s">
        <v>2</v>
      </c>
      <c r="D81" s="25" t="s">
        <v>19</v>
      </c>
      <c r="E81" s="25" t="s">
        <v>20</v>
      </c>
      <c r="F81" s="25" t="s">
        <v>21</v>
      </c>
      <c r="G81" s="25" t="s">
        <v>22</v>
      </c>
      <c r="H81" s="25" t="s">
        <v>22</v>
      </c>
      <c r="I81" s="25" t="s">
        <v>24</v>
      </c>
      <c r="J81" s="25" t="s">
        <v>25</v>
      </c>
      <c r="K81" s="25" t="s">
        <v>26</v>
      </c>
      <c r="M81" s="79" t="s">
        <v>19</v>
      </c>
      <c r="N81" s="79" t="s">
        <v>20</v>
      </c>
      <c r="O81" s="79" t="s">
        <v>21</v>
      </c>
      <c r="P81" s="79" t="s">
        <v>22</v>
      </c>
      <c r="Q81" s="79" t="s">
        <v>22</v>
      </c>
      <c r="R81" s="79" t="s">
        <v>24</v>
      </c>
      <c r="S81" s="30" t="s">
        <v>25</v>
      </c>
      <c r="T81" s="30" t="s">
        <v>26</v>
      </c>
      <c r="V81" s="79" t="s">
        <v>19</v>
      </c>
      <c r="W81" s="79" t="s">
        <v>20</v>
      </c>
      <c r="X81" s="79" t="s">
        <v>21</v>
      </c>
      <c r="Y81" s="79" t="s">
        <v>22</v>
      </c>
      <c r="Z81" s="79" t="s">
        <v>22</v>
      </c>
      <c r="AA81" s="79" t="s">
        <v>24</v>
      </c>
      <c r="AB81" s="30" t="s">
        <v>25</v>
      </c>
      <c r="AC81" s="30" t="s">
        <v>26</v>
      </c>
      <c r="AE81" s="79" t="s">
        <v>19</v>
      </c>
      <c r="AF81" s="79" t="s">
        <v>20</v>
      </c>
      <c r="AG81" s="79" t="s">
        <v>21</v>
      </c>
      <c r="AH81" s="79" t="s">
        <v>22</v>
      </c>
      <c r="AI81" s="79" t="s">
        <v>22</v>
      </c>
      <c r="AJ81" s="79" t="s">
        <v>24</v>
      </c>
      <c r="AK81" s="30" t="s">
        <v>25</v>
      </c>
      <c r="AL81" s="30" t="s">
        <v>26</v>
      </c>
      <c r="AM81" s="69"/>
      <c r="AO81" s="79" t="s">
        <v>19</v>
      </c>
      <c r="AP81" s="79" t="s">
        <v>20</v>
      </c>
      <c r="AQ81" s="79" t="s">
        <v>21</v>
      </c>
      <c r="AR81" s="79" t="s">
        <v>22</v>
      </c>
      <c r="AS81" s="79" t="s">
        <v>22</v>
      </c>
      <c r="AT81" s="79" t="s">
        <v>24</v>
      </c>
      <c r="AU81" s="30" t="s">
        <v>25</v>
      </c>
      <c r="AV81" s="30" t="s">
        <v>26</v>
      </c>
    </row>
    <row r="82" spans="1:57" ht="13.9" hidden="1" customHeight="1" x14ac:dyDescent="0.25">
      <c r="B82" s="6"/>
      <c r="C82" s="2" t="s">
        <v>63</v>
      </c>
      <c r="J82" s="7">
        <f t="shared" ref="J82:J86" si="64">SUM(D82:I82)</f>
        <v>0</v>
      </c>
      <c r="K82" s="32">
        <f>SUM(J82,J83,J84,J85,J86)-MIN(J82,J83,J84,J85,J86)</f>
        <v>0</v>
      </c>
      <c r="S82" s="54">
        <f t="shared" ref="S82:S86" si="65">SUM(M82:R82)</f>
        <v>0</v>
      </c>
      <c r="T82" s="54">
        <f>SUM(S82,S83,S84,S85,S86)-MIN(S82,S83,S84,S85,S86)</f>
        <v>0</v>
      </c>
      <c r="AB82" s="65">
        <f t="shared" ref="AB82:AB86" si="66">SUM(V82:AA82)</f>
        <v>0</v>
      </c>
      <c r="AC82" s="80">
        <f>SUM(AB82,AB83,AB84,AB85,AB86)-MIN(AB82,AB83,AB84,AB85,AB86)</f>
        <v>0</v>
      </c>
      <c r="AK82" s="7">
        <f t="shared" ref="AK82:AK86" si="67">SUM(AE82:AJ82)</f>
        <v>0</v>
      </c>
      <c r="AL82" s="80">
        <f>SUM(AK82,AK83,AK84,AK85,AK86)-MIN(AK82,AK83,AK84,AK85,AK86)</f>
        <v>0</v>
      </c>
      <c r="AM82" s="69"/>
      <c r="AU82" s="7">
        <v>0</v>
      </c>
      <c r="AV82" s="7">
        <f>SUM(AU82,AU83,AU84,AU85,AU86)-MIN(AU82,AU83,AU84,AU85,AU86)</f>
        <v>0</v>
      </c>
    </row>
    <row r="83" spans="1:57" ht="13.9" hidden="1" customHeight="1" x14ac:dyDescent="0.25">
      <c r="B83" s="6"/>
      <c r="C83" s="2" t="s">
        <v>63</v>
      </c>
      <c r="J83" s="7">
        <f t="shared" si="64"/>
        <v>0</v>
      </c>
      <c r="S83" s="54">
        <f t="shared" si="65"/>
        <v>0</v>
      </c>
      <c r="AB83" s="65">
        <f t="shared" si="66"/>
        <v>0</v>
      </c>
      <c r="AK83" s="67">
        <f t="shared" si="67"/>
        <v>0</v>
      </c>
      <c r="AU83" s="7">
        <v>0</v>
      </c>
    </row>
    <row r="84" spans="1:57" ht="13.9" hidden="1" customHeight="1" x14ac:dyDescent="0.25">
      <c r="B84" s="14"/>
      <c r="C84" s="2" t="s">
        <v>63</v>
      </c>
      <c r="J84" s="7">
        <f t="shared" si="64"/>
        <v>0</v>
      </c>
      <c r="K84" s="7"/>
      <c r="S84" s="7">
        <f t="shared" si="65"/>
        <v>0</v>
      </c>
      <c r="T84" s="7"/>
      <c r="AB84" s="65">
        <f t="shared" si="66"/>
        <v>0</v>
      </c>
      <c r="AC84" s="7"/>
      <c r="AK84" s="67">
        <f t="shared" si="67"/>
        <v>0</v>
      </c>
      <c r="AL84" s="7"/>
      <c r="AM84" s="7"/>
      <c r="AU84" s="7">
        <v>0</v>
      </c>
      <c r="AV84" s="7"/>
    </row>
    <row r="85" spans="1:57" ht="13.9" hidden="1" customHeight="1" x14ac:dyDescent="0.25">
      <c r="B85" s="14"/>
      <c r="C85" s="2" t="s">
        <v>63</v>
      </c>
      <c r="J85" s="7">
        <f t="shared" si="64"/>
        <v>0</v>
      </c>
      <c r="K85" s="7"/>
      <c r="S85" s="54">
        <f t="shared" si="65"/>
        <v>0</v>
      </c>
      <c r="T85" s="7"/>
      <c r="AB85" s="65">
        <f t="shared" si="66"/>
        <v>0</v>
      </c>
      <c r="AC85" s="7"/>
      <c r="AK85" s="7">
        <f t="shared" si="67"/>
        <v>0</v>
      </c>
      <c r="AL85" s="7"/>
      <c r="AM85" s="7"/>
      <c r="AU85" s="7">
        <v>0</v>
      </c>
      <c r="AV85" s="7"/>
    </row>
    <row r="86" spans="1:57" ht="13.9" hidden="1" customHeight="1" x14ac:dyDescent="0.25">
      <c r="B86" s="3"/>
      <c r="C86" s="2" t="s">
        <v>63</v>
      </c>
      <c r="J86" s="7">
        <f t="shared" si="64"/>
        <v>0</v>
      </c>
      <c r="K86" s="7"/>
      <c r="S86" s="54">
        <f t="shared" si="65"/>
        <v>0</v>
      </c>
      <c r="T86" s="7"/>
      <c r="AB86" s="7">
        <f t="shared" si="66"/>
        <v>0</v>
      </c>
      <c r="AC86" s="7"/>
      <c r="AK86" s="67">
        <f t="shared" si="67"/>
        <v>0</v>
      </c>
      <c r="AL86" s="7"/>
      <c r="AM86" s="7"/>
      <c r="AU86" s="7">
        <v>0</v>
      </c>
      <c r="AV86" s="7"/>
    </row>
    <row r="87" spans="1:57" ht="13.9" hidden="1" customHeight="1" x14ac:dyDescent="0.25">
      <c r="J87" s="7"/>
      <c r="S87" s="7"/>
      <c r="AB87" s="7"/>
      <c r="AK87" s="7"/>
      <c r="AU87" s="7"/>
    </row>
    <row r="88" spans="1:57" ht="13.9" hidden="1" customHeight="1" x14ac:dyDescent="0.25">
      <c r="A88" s="4" t="s">
        <v>77</v>
      </c>
      <c r="B88" s="47" t="s">
        <v>1</v>
      </c>
      <c r="C88" s="91" t="s">
        <v>2</v>
      </c>
      <c r="D88" s="47" t="s">
        <v>19</v>
      </c>
      <c r="E88" s="47" t="s">
        <v>20</v>
      </c>
      <c r="F88" s="47" t="s">
        <v>21</v>
      </c>
      <c r="G88" s="47" t="s">
        <v>22</v>
      </c>
      <c r="H88" s="47" t="s">
        <v>23</v>
      </c>
      <c r="I88" s="47" t="s">
        <v>24</v>
      </c>
      <c r="J88" s="47" t="s">
        <v>25</v>
      </c>
      <c r="K88" s="47" t="s">
        <v>26</v>
      </c>
      <c r="M88" s="79" t="s">
        <v>19</v>
      </c>
      <c r="N88" s="79" t="s">
        <v>20</v>
      </c>
      <c r="O88" s="79" t="s">
        <v>21</v>
      </c>
      <c r="P88" s="79" t="s">
        <v>22</v>
      </c>
      <c r="Q88" s="79" t="s">
        <v>23</v>
      </c>
      <c r="R88" s="79" t="s">
        <v>24</v>
      </c>
      <c r="S88" s="54" t="s">
        <v>25</v>
      </c>
      <c r="T88" s="54" t="s">
        <v>26</v>
      </c>
      <c r="V88" s="79" t="s">
        <v>19</v>
      </c>
      <c r="W88" s="79" t="s">
        <v>20</v>
      </c>
      <c r="X88" s="79" t="s">
        <v>21</v>
      </c>
      <c r="Y88" s="79" t="s">
        <v>22</v>
      </c>
      <c r="Z88" s="79" t="s">
        <v>23</v>
      </c>
      <c r="AA88" s="79" t="s">
        <v>24</v>
      </c>
      <c r="AB88" s="59" t="s">
        <v>25</v>
      </c>
      <c r="AC88" s="59" t="s">
        <v>26</v>
      </c>
      <c r="AE88" s="79" t="s">
        <v>19</v>
      </c>
      <c r="AF88" s="79" t="s">
        <v>20</v>
      </c>
      <c r="AG88" s="79" t="s">
        <v>21</v>
      </c>
      <c r="AH88" s="79" t="s">
        <v>22</v>
      </c>
      <c r="AI88" s="79" t="s">
        <v>23</v>
      </c>
      <c r="AJ88" s="79" t="s">
        <v>24</v>
      </c>
      <c r="AK88" s="74" t="s">
        <v>25</v>
      </c>
      <c r="AL88" s="74" t="s">
        <v>26</v>
      </c>
      <c r="AO88" s="79" t="s">
        <v>19</v>
      </c>
      <c r="AP88" s="79" t="s">
        <v>20</v>
      </c>
      <c r="AQ88" s="79" t="s">
        <v>21</v>
      </c>
      <c r="AR88" s="79" t="s">
        <v>22</v>
      </c>
      <c r="AS88" s="79" t="s">
        <v>23</v>
      </c>
      <c r="AT88" s="79" t="s">
        <v>24</v>
      </c>
      <c r="AU88" s="69" t="s">
        <v>25</v>
      </c>
      <c r="AV88" s="69" t="s">
        <v>26</v>
      </c>
    </row>
    <row r="89" spans="1:57" ht="13.9" hidden="1" customHeight="1" x14ac:dyDescent="0.25">
      <c r="B89" s="46"/>
      <c r="C89" s="2" t="s">
        <v>96</v>
      </c>
      <c r="D89" s="46"/>
      <c r="E89" s="46"/>
      <c r="F89" s="46"/>
      <c r="G89" s="46"/>
      <c r="H89" s="46"/>
      <c r="I89" s="46"/>
      <c r="J89" s="47">
        <f t="shared" ref="J89:J93" si="68">SUM(D89:I89)</f>
        <v>0</v>
      </c>
      <c r="K89" s="47">
        <f>SUM(J89:J93)-MIN(J89:J93)</f>
        <v>0</v>
      </c>
      <c r="M89" s="46"/>
      <c r="N89" s="46"/>
      <c r="O89" s="46"/>
      <c r="P89" s="46"/>
      <c r="Q89" s="46"/>
      <c r="R89" s="46"/>
      <c r="S89" s="54">
        <f t="shared" ref="S89:S93" si="69">SUM(M89:R89)</f>
        <v>0</v>
      </c>
      <c r="T89" s="80">
        <f>SUM(S89:S93)-MIN(S89:S93)</f>
        <v>0</v>
      </c>
      <c r="V89" s="46"/>
      <c r="W89" s="46"/>
      <c r="X89" s="46"/>
      <c r="Y89" s="46"/>
      <c r="Z89" s="46"/>
      <c r="AA89" s="46"/>
      <c r="AB89" s="59">
        <f t="shared" ref="AB89:AB93" si="70">SUM(V89:AA89)</f>
        <v>0</v>
      </c>
      <c r="AC89" s="80">
        <f>SUM(AB89:AB93)-MIN(AB89:AB93)</f>
        <v>0</v>
      </c>
      <c r="AE89" s="46"/>
      <c r="AF89" s="46"/>
      <c r="AG89" s="46"/>
      <c r="AH89" s="46"/>
      <c r="AI89" s="46"/>
      <c r="AJ89" s="46"/>
      <c r="AK89" s="75">
        <f t="shared" ref="AK89:AK93" si="71">SUM(AE89:AJ89)</f>
        <v>0</v>
      </c>
      <c r="AL89" s="80">
        <f>SUM(AK89:AK93)-MIN(AK89:AK93)</f>
        <v>0</v>
      </c>
      <c r="AO89" s="46"/>
      <c r="AP89" s="46"/>
      <c r="AQ89" s="46"/>
      <c r="AR89" s="46"/>
      <c r="AS89" s="46"/>
      <c r="AT89" s="46"/>
      <c r="AU89" s="75">
        <f t="shared" ref="AU89:AU91" si="72">SUM(AO89:AT89)</f>
        <v>0</v>
      </c>
      <c r="AV89" s="80">
        <f>SUM(AU89:AU93)-MIN(AU89:AU93)</f>
        <v>0</v>
      </c>
    </row>
    <row r="90" spans="1:57" ht="13.9" hidden="1" customHeight="1" x14ac:dyDescent="0.25">
      <c r="B90" s="49"/>
      <c r="C90" s="2" t="s">
        <v>96</v>
      </c>
      <c r="D90" s="46"/>
      <c r="E90" s="46"/>
      <c r="F90" s="46"/>
      <c r="G90" s="46"/>
      <c r="H90" s="46"/>
      <c r="I90" s="46"/>
      <c r="J90" s="7">
        <f t="shared" si="68"/>
        <v>0</v>
      </c>
      <c r="K90" s="7"/>
      <c r="M90" s="46"/>
      <c r="N90" s="46"/>
      <c r="O90" s="46"/>
      <c r="P90" s="46"/>
      <c r="Q90" s="46"/>
      <c r="R90" s="46"/>
      <c r="S90" s="7">
        <f t="shared" si="69"/>
        <v>0</v>
      </c>
      <c r="T90" s="7"/>
      <c r="V90" s="46"/>
      <c r="W90" s="46"/>
      <c r="X90" s="46"/>
      <c r="Y90" s="46"/>
      <c r="Z90" s="46"/>
      <c r="AA90" s="46"/>
      <c r="AB90" s="7">
        <f t="shared" si="70"/>
        <v>0</v>
      </c>
      <c r="AE90" s="46"/>
      <c r="AF90" s="46"/>
      <c r="AG90" s="46"/>
      <c r="AH90" s="46"/>
      <c r="AI90" s="46"/>
      <c r="AJ90" s="46"/>
      <c r="AK90" s="7">
        <f t="shared" si="71"/>
        <v>0</v>
      </c>
      <c r="AO90" s="46"/>
      <c r="AP90" s="46"/>
      <c r="AQ90" s="46"/>
      <c r="AR90" s="46"/>
      <c r="AS90" s="46"/>
      <c r="AT90" s="46"/>
      <c r="AU90" s="7">
        <v>0</v>
      </c>
    </row>
    <row r="91" spans="1:57" ht="13.9" hidden="1" customHeight="1" x14ac:dyDescent="0.25">
      <c r="A91" s="5"/>
      <c r="B91" s="46"/>
      <c r="C91" s="2" t="s">
        <v>96</v>
      </c>
      <c r="D91" s="46"/>
      <c r="E91" s="46"/>
      <c r="F91" s="46"/>
      <c r="G91" s="46"/>
      <c r="H91" s="46"/>
      <c r="I91" s="46"/>
      <c r="J91" s="47">
        <f t="shared" si="68"/>
        <v>0</v>
      </c>
      <c r="K91" s="7"/>
      <c r="M91" s="46"/>
      <c r="N91" s="46"/>
      <c r="O91" s="46"/>
      <c r="P91" s="46"/>
      <c r="Q91" s="46"/>
      <c r="R91" s="46"/>
      <c r="S91" s="54">
        <f t="shared" si="69"/>
        <v>0</v>
      </c>
      <c r="T91" s="7"/>
      <c r="V91" s="46"/>
      <c r="W91" s="46"/>
      <c r="X91" s="46"/>
      <c r="Y91" s="46"/>
      <c r="Z91" s="46"/>
      <c r="AA91" s="46"/>
      <c r="AB91" s="59">
        <f t="shared" si="70"/>
        <v>0</v>
      </c>
      <c r="AC91" s="7"/>
      <c r="AE91" s="46"/>
      <c r="AF91" s="46"/>
      <c r="AG91" s="46"/>
      <c r="AH91" s="46"/>
      <c r="AI91" s="46"/>
      <c r="AJ91" s="46"/>
      <c r="AK91" s="75">
        <f t="shared" si="71"/>
        <v>0</v>
      </c>
      <c r="AO91" s="46"/>
      <c r="AP91" s="46"/>
      <c r="AQ91" s="46"/>
      <c r="AR91" s="46"/>
      <c r="AS91" s="46"/>
      <c r="AT91" s="46"/>
      <c r="AU91" s="75">
        <f t="shared" si="72"/>
        <v>0</v>
      </c>
    </row>
    <row r="92" spans="1:57" ht="13.9" hidden="1" customHeight="1" x14ac:dyDescent="0.25">
      <c r="A92" s="5"/>
      <c r="B92" s="46"/>
      <c r="C92" s="2" t="s">
        <v>96</v>
      </c>
      <c r="D92" s="46"/>
      <c r="E92" s="46"/>
      <c r="F92" s="46"/>
      <c r="G92" s="46"/>
      <c r="H92" s="46"/>
      <c r="I92" s="46"/>
      <c r="J92" s="7">
        <f t="shared" si="68"/>
        <v>0</v>
      </c>
      <c r="K92" s="7"/>
      <c r="M92" s="46"/>
      <c r="N92" s="46"/>
      <c r="O92" s="46"/>
      <c r="P92" s="46"/>
      <c r="Q92" s="46"/>
      <c r="R92" s="46"/>
      <c r="S92" s="54">
        <f t="shared" si="69"/>
        <v>0</v>
      </c>
      <c r="T92" s="7"/>
      <c r="V92" s="46"/>
      <c r="W92" s="46"/>
      <c r="X92" s="46"/>
      <c r="Y92" s="46"/>
      <c r="Z92" s="46"/>
      <c r="AA92" s="46"/>
      <c r="AB92" s="59">
        <f t="shared" si="70"/>
        <v>0</v>
      </c>
      <c r="AC92" s="7"/>
      <c r="AE92" s="46"/>
      <c r="AF92" s="46"/>
      <c r="AG92" s="46"/>
      <c r="AH92" s="46"/>
      <c r="AI92" s="46"/>
      <c r="AJ92" s="46"/>
      <c r="AK92" s="7">
        <f t="shared" si="71"/>
        <v>0</v>
      </c>
      <c r="AO92" s="46"/>
      <c r="AP92" s="46"/>
      <c r="AQ92" s="46"/>
      <c r="AR92" s="46"/>
      <c r="AS92" s="46"/>
      <c r="AT92" s="46"/>
      <c r="AU92" s="7">
        <v>0</v>
      </c>
    </row>
    <row r="93" spans="1:57" ht="13.9" hidden="1" customHeight="1" x14ac:dyDescent="0.25">
      <c r="A93" s="5"/>
      <c r="B93" s="46"/>
      <c r="C93" s="2" t="s">
        <v>96</v>
      </c>
      <c r="D93" s="46"/>
      <c r="E93" s="46"/>
      <c r="F93" s="46"/>
      <c r="G93" s="46"/>
      <c r="H93" s="46"/>
      <c r="I93" s="46"/>
      <c r="J93" s="47">
        <f t="shared" si="68"/>
        <v>0</v>
      </c>
      <c r="K93" s="7"/>
      <c r="M93" s="46"/>
      <c r="N93" s="46"/>
      <c r="O93" s="46"/>
      <c r="P93" s="46"/>
      <c r="Q93" s="46"/>
      <c r="R93" s="46"/>
      <c r="S93" s="54">
        <f t="shared" si="69"/>
        <v>0</v>
      </c>
      <c r="T93" s="7"/>
      <c r="V93" s="46"/>
      <c r="W93" s="46"/>
      <c r="X93" s="46"/>
      <c r="Y93" s="46"/>
      <c r="Z93" s="46"/>
      <c r="AA93" s="46"/>
      <c r="AB93" s="7">
        <f t="shared" si="70"/>
        <v>0</v>
      </c>
      <c r="AC93" s="7"/>
      <c r="AE93" s="46"/>
      <c r="AF93" s="46"/>
      <c r="AG93" s="46"/>
      <c r="AH93" s="46"/>
      <c r="AI93" s="46"/>
      <c r="AJ93" s="46"/>
      <c r="AK93" s="7">
        <f t="shared" si="71"/>
        <v>0</v>
      </c>
      <c r="AO93" s="46"/>
      <c r="AP93" s="46"/>
      <c r="AQ93" s="46"/>
      <c r="AR93" s="46"/>
      <c r="AS93" s="46"/>
      <c r="AT93" s="46"/>
      <c r="AU93" s="7">
        <v>0</v>
      </c>
    </row>
    <row r="94" spans="1:57" ht="13.9" hidden="1" customHeight="1" x14ac:dyDescent="0.25">
      <c r="A94" s="39"/>
      <c r="B94" s="39"/>
      <c r="C94" s="36"/>
      <c r="D94" s="39"/>
      <c r="E94" s="39"/>
      <c r="F94" s="39"/>
      <c r="G94" s="39"/>
      <c r="H94" s="39"/>
      <c r="I94" s="39"/>
      <c r="J94" s="21"/>
      <c r="M94" s="46"/>
      <c r="N94" s="46"/>
      <c r="O94" s="46"/>
      <c r="P94" s="46"/>
      <c r="Q94" s="46"/>
      <c r="R94" s="46"/>
      <c r="V94" s="46"/>
      <c r="W94" s="46"/>
      <c r="X94" s="46"/>
      <c r="Y94" s="46"/>
      <c r="Z94" s="46"/>
      <c r="AA94" s="46"/>
      <c r="AB94" s="7"/>
      <c r="AC94" s="7"/>
      <c r="AE94" s="46"/>
      <c r="AF94" s="46"/>
      <c r="AG94" s="46"/>
      <c r="AH94" s="46"/>
      <c r="AI94" s="46"/>
      <c r="AJ94" s="46"/>
      <c r="AO94" s="46"/>
      <c r="AP94" s="46"/>
      <c r="AQ94" s="46"/>
      <c r="AR94" s="46"/>
      <c r="AS94" s="46"/>
      <c r="AT94" s="46"/>
    </row>
    <row r="95" spans="1:57" ht="13.9" hidden="1" customHeight="1" x14ac:dyDescent="0.25">
      <c r="A95" s="28" t="s">
        <v>47</v>
      </c>
      <c r="B95" s="11" t="s">
        <v>1</v>
      </c>
      <c r="C95" s="91" t="s">
        <v>2</v>
      </c>
      <c r="D95" s="20" t="s">
        <v>19</v>
      </c>
      <c r="E95" s="20" t="s">
        <v>20</v>
      </c>
      <c r="F95" s="20" t="s">
        <v>21</v>
      </c>
      <c r="G95" s="20" t="s">
        <v>22</v>
      </c>
      <c r="H95" s="20" t="s">
        <v>23</v>
      </c>
      <c r="I95" s="20" t="s">
        <v>24</v>
      </c>
      <c r="J95" s="20" t="s">
        <v>25</v>
      </c>
      <c r="K95" s="11" t="s">
        <v>26</v>
      </c>
      <c r="M95" s="30" t="s">
        <v>19</v>
      </c>
      <c r="N95" s="30" t="s">
        <v>20</v>
      </c>
      <c r="O95" s="30" t="s">
        <v>21</v>
      </c>
      <c r="P95" s="30" t="s">
        <v>22</v>
      </c>
      <c r="Q95" s="30" t="s">
        <v>23</v>
      </c>
      <c r="R95" s="30" t="s">
        <v>24</v>
      </c>
      <c r="S95" s="30" t="s">
        <v>25</v>
      </c>
      <c r="T95" s="30" t="s">
        <v>26</v>
      </c>
      <c r="V95" s="30" t="s">
        <v>19</v>
      </c>
      <c r="W95" s="30" t="s">
        <v>20</v>
      </c>
      <c r="X95" s="30" t="s">
        <v>21</v>
      </c>
      <c r="Y95" s="30" t="s">
        <v>22</v>
      </c>
      <c r="Z95" s="30" t="s">
        <v>23</v>
      </c>
      <c r="AA95" s="30" t="s">
        <v>24</v>
      </c>
      <c r="AB95" s="30" t="s">
        <v>25</v>
      </c>
      <c r="AC95" s="30" t="s">
        <v>26</v>
      </c>
      <c r="AE95" s="30" t="s">
        <v>19</v>
      </c>
      <c r="AF95" s="30" t="s">
        <v>20</v>
      </c>
      <c r="AG95" s="30" t="s">
        <v>21</v>
      </c>
      <c r="AH95" s="30" t="s">
        <v>22</v>
      </c>
      <c r="AI95" s="30" t="s">
        <v>23</v>
      </c>
      <c r="AJ95" s="30" t="s">
        <v>24</v>
      </c>
      <c r="AK95" s="30" t="s">
        <v>25</v>
      </c>
      <c r="AL95" s="30" t="s">
        <v>26</v>
      </c>
      <c r="AM95" s="69"/>
      <c r="AO95" s="30" t="s">
        <v>19</v>
      </c>
      <c r="AP95" s="30" t="s">
        <v>20</v>
      </c>
      <c r="AQ95" s="30" t="s">
        <v>21</v>
      </c>
      <c r="AR95" s="30" t="s">
        <v>22</v>
      </c>
      <c r="AS95" s="30" t="s">
        <v>23</v>
      </c>
      <c r="AT95" s="30" t="s">
        <v>24</v>
      </c>
      <c r="AU95" s="30" t="s">
        <v>25</v>
      </c>
      <c r="AV95" s="30" t="s">
        <v>26</v>
      </c>
    </row>
    <row r="96" spans="1:57" ht="13.9" hidden="1" customHeight="1" x14ac:dyDescent="0.25">
      <c r="B96" s="9"/>
      <c r="C96" s="2" t="s">
        <v>17</v>
      </c>
      <c r="D96" s="33"/>
      <c r="E96" s="33"/>
      <c r="F96" s="33"/>
      <c r="G96" s="33"/>
      <c r="H96" s="33"/>
      <c r="I96" s="33"/>
      <c r="J96" s="41">
        <f t="shared" ref="J96" si="73">SUM(D96:I96)</f>
        <v>0</v>
      </c>
      <c r="K96" s="32">
        <f>SUM(J96:J100)-MIN(J96:J100)</f>
        <v>0</v>
      </c>
      <c r="M96" s="22"/>
      <c r="N96" s="22"/>
      <c r="O96" s="22"/>
      <c r="P96" s="22"/>
      <c r="Q96" s="22"/>
      <c r="R96" s="22"/>
      <c r="S96" s="22">
        <f t="shared" ref="S96:S100" si="74">SUM(M96:R96)</f>
        <v>0</v>
      </c>
      <c r="T96" s="57">
        <f>SUM(S96:S100)-MIN(S96:S100)</f>
        <v>0</v>
      </c>
      <c r="AB96" s="2">
        <f t="shared" ref="AB96:AB100" si="75">SUM(V96:AA96)</f>
        <v>0</v>
      </c>
      <c r="AC96" s="7">
        <f>SUM(AB96:AB100)-MIN(AB96:AB100)</f>
        <v>0</v>
      </c>
      <c r="AK96" s="2">
        <f t="shared" ref="AK96:AK100" si="76">SUM(AE96:AJ96)</f>
        <v>0</v>
      </c>
      <c r="AL96" s="7">
        <f>SUM(AK96:AK100)-MIN(AK96:AK100)</f>
        <v>0</v>
      </c>
      <c r="AM96" s="7"/>
      <c r="AN96" s="1"/>
      <c r="AU96" s="2">
        <f t="shared" ref="AU96:AU100" si="77">SUM(AO96:AT96)</f>
        <v>0</v>
      </c>
      <c r="AV96" s="7">
        <f>SUM(AU96:AU100)-MIN(AU96:AU100)</f>
        <v>0</v>
      </c>
      <c r="AY96" s="46"/>
      <c r="AZ96" s="46"/>
      <c r="BA96" s="46"/>
      <c r="BB96" s="46"/>
      <c r="BC96" s="46"/>
      <c r="BD96" s="46"/>
      <c r="BE96" s="46"/>
    </row>
    <row r="97" spans="1:60" ht="13.9" hidden="1" customHeight="1" x14ac:dyDescent="0.25">
      <c r="B97" s="9"/>
      <c r="C97" s="2" t="s">
        <v>17</v>
      </c>
      <c r="D97" s="33"/>
      <c r="E97" s="33"/>
      <c r="F97" s="33"/>
      <c r="G97" s="33"/>
      <c r="H97" s="33"/>
      <c r="I97" s="33"/>
      <c r="J97" s="41">
        <f t="shared" ref="J97:J100" si="78">SUM(D97:I97)</f>
        <v>0</v>
      </c>
      <c r="M97" s="22"/>
      <c r="N97" s="22"/>
      <c r="O97" s="22"/>
      <c r="P97" s="22"/>
      <c r="Q97" s="22"/>
      <c r="R97" s="22"/>
      <c r="S97" s="22">
        <f t="shared" si="74"/>
        <v>0</v>
      </c>
      <c r="T97" s="22"/>
      <c r="AB97" s="2">
        <f t="shared" si="75"/>
        <v>0</v>
      </c>
      <c r="AK97" s="2">
        <f t="shared" si="76"/>
        <v>0</v>
      </c>
      <c r="AN97" s="1"/>
      <c r="AU97" s="2">
        <f t="shared" si="77"/>
        <v>0</v>
      </c>
    </row>
    <row r="98" spans="1:60" ht="13.9" hidden="1" customHeight="1" x14ac:dyDescent="0.25">
      <c r="B98" s="9"/>
      <c r="C98" s="2" t="s">
        <v>17</v>
      </c>
      <c r="D98" s="33"/>
      <c r="E98" s="33"/>
      <c r="F98" s="33"/>
      <c r="G98" s="33"/>
      <c r="H98" s="33"/>
      <c r="I98" s="33"/>
      <c r="J98" s="41">
        <f t="shared" si="78"/>
        <v>0</v>
      </c>
      <c r="M98" s="22"/>
      <c r="N98" s="22"/>
      <c r="O98" s="22"/>
      <c r="P98" s="22"/>
      <c r="Q98" s="22"/>
      <c r="R98" s="22"/>
      <c r="S98" s="22">
        <f t="shared" si="74"/>
        <v>0</v>
      </c>
      <c r="T98" s="22"/>
      <c r="AB98" s="2">
        <f t="shared" si="75"/>
        <v>0</v>
      </c>
      <c r="AK98" s="2">
        <f t="shared" si="76"/>
        <v>0</v>
      </c>
      <c r="AN98" s="1"/>
      <c r="AU98" s="2">
        <f t="shared" si="77"/>
        <v>0</v>
      </c>
    </row>
    <row r="99" spans="1:60" ht="13.9" hidden="1" customHeight="1" x14ac:dyDescent="0.25">
      <c r="B99" s="9"/>
      <c r="C99" s="2" t="s">
        <v>17</v>
      </c>
      <c r="D99" s="33"/>
      <c r="E99" s="33"/>
      <c r="F99" s="33"/>
      <c r="G99" s="33"/>
      <c r="H99" s="33"/>
      <c r="I99" s="33"/>
      <c r="J99" s="41">
        <f t="shared" si="78"/>
        <v>0</v>
      </c>
      <c r="M99" s="22"/>
      <c r="N99" s="22"/>
      <c r="O99" s="22"/>
      <c r="P99" s="22"/>
      <c r="Q99" s="22"/>
      <c r="R99" s="22"/>
      <c r="S99" s="22">
        <f t="shared" si="74"/>
        <v>0</v>
      </c>
      <c r="T99" s="22"/>
      <c r="AB99" s="2">
        <f t="shared" si="75"/>
        <v>0</v>
      </c>
      <c r="AK99" s="2">
        <f t="shared" si="76"/>
        <v>0</v>
      </c>
      <c r="AN99" s="1"/>
      <c r="AU99" s="2">
        <f t="shared" si="77"/>
        <v>0</v>
      </c>
      <c r="AY99" s="46"/>
      <c r="AZ99" s="46"/>
      <c r="BA99" s="46"/>
      <c r="BB99" s="46"/>
      <c r="BC99" s="46"/>
      <c r="BD99" s="46"/>
      <c r="BE99" s="46"/>
    </row>
    <row r="100" spans="1:60" ht="13.9" hidden="1" customHeight="1" x14ac:dyDescent="0.25">
      <c r="B100" s="9"/>
      <c r="C100" s="2" t="s">
        <v>17</v>
      </c>
      <c r="D100" s="33"/>
      <c r="E100" s="33"/>
      <c r="F100" s="33"/>
      <c r="G100" s="33"/>
      <c r="H100" s="33"/>
      <c r="I100" s="33"/>
      <c r="J100" s="41">
        <f t="shared" si="78"/>
        <v>0</v>
      </c>
      <c r="M100" s="22"/>
      <c r="N100" s="22"/>
      <c r="O100" s="22"/>
      <c r="P100" s="22"/>
      <c r="Q100" s="22"/>
      <c r="R100" s="22"/>
      <c r="S100" s="22">
        <f t="shared" si="74"/>
        <v>0</v>
      </c>
      <c r="T100" s="22"/>
      <c r="AB100" s="2">
        <f t="shared" si="75"/>
        <v>0</v>
      </c>
      <c r="AK100" s="2">
        <f t="shared" si="76"/>
        <v>0</v>
      </c>
      <c r="AN100" s="1"/>
      <c r="AU100" s="2">
        <f t="shared" si="77"/>
        <v>0</v>
      </c>
      <c r="AY100" s="46"/>
      <c r="AZ100" s="46"/>
      <c r="BA100" s="46"/>
      <c r="BB100" s="46"/>
      <c r="BC100" s="46"/>
      <c r="BD100" s="46"/>
      <c r="BE100" s="46"/>
    </row>
    <row r="101" spans="1:60" ht="13.9" hidden="1" customHeight="1" x14ac:dyDescent="0.25">
      <c r="A101" s="28"/>
    </row>
    <row r="102" spans="1:60" ht="13.9" hidden="1" customHeight="1" x14ac:dyDescent="0.25">
      <c r="A102" s="28" t="s">
        <v>50</v>
      </c>
      <c r="B102" s="11" t="s">
        <v>1</v>
      </c>
      <c r="C102" s="91" t="s">
        <v>2</v>
      </c>
      <c r="D102" s="20" t="s">
        <v>19</v>
      </c>
      <c r="E102" s="20" t="s">
        <v>20</v>
      </c>
      <c r="F102" s="20" t="s">
        <v>21</v>
      </c>
      <c r="G102" s="20" t="s">
        <v>22</v>
      </c>
      <c r="H102" s="20" t="s">
        <v>22</v>
      </c>
      <c r="I102" s="20" t="s">
        <v>24</v>
      </c>
      <c r="J102" s="20" t="s">
        <v>25</v>
      </c>
      <c r="K102" s="11" t="s">
        <v>26</v>
      </c>
      <c r="M102" s="79" t="s">
        <v>19</v>
      </c>
      <c r="N102" s="79" t="s">
        <v>20</v>
      </c>
      <c r="O102" s="79" t="s">
        <v>21</v>
      </c>
      <c r="P102" s="79" t="s">
        <v>22</v>
      </c>
      <c r="Q102" s="79" t="s">
        <v>22</v>
      </c>
      <c r="R102" s="79" t="s">
        <v>24</v>
      </c>
      <c r="S102" s="30" t="s">
        <v>25</v>
      </c>
      <c r="T102" s="30" t="s">
        <v>26</v>
      </c>
      <c r="V102" s="79" t="s">
        <v>19</v>
      </c>
      <c r="W102" s="79" t="s">
        <v>20</v>
      </c>
      <c r="X102" s="79" t="s">
        <v>21</v>
      </c>
      <c r="Y102" s="79" t="s">
        <v>22</v>
      </c>
      <c r="Z102" s="79" t="s">
        <v>22</v>
      </c>
      <c r="AA102" s="79" t="s">
        <v>24</v>
      </c>
      <c r="AB102" s="30" t="s">
        <v>25</v>
      </c>
      <c r="AC102" s="30" t="s">
        <v>26</v>
      </c>
      <c r="AE102" s="79" t="s">
        <v>19</v>
      </c>
      <c r="AF102" s="79" t="s">
        <v>20</v>
      </c>
      <c r="AG102" s="79" t="s">
        <v>21</v>
      </c>
      <c r="AH102" s="79" t="s">
        <v>22</v>
      </c>
      <c r="AI102" s="79" t="s">
        <v>22</v>
      </c>
      <c r="AJ102" s="79" t="s">
        <v>24</v>
      </c>
      <c r="AK102" s="30" t="s">
        <v>25</v>
      </c>
      <c r="AL102" s="30" t="s">
        <v>26</v>
      </c>
      <c r="AM102" s="69"/>
      <c r="AO102" s="79" t="s">
        <v>19</v>
      </c>
      <c r="AP102" s="79" t="s">
        <v>20</v>
      </c>
      <c r="AQ102" s="79" t="s">
        <v>21</v>
      </c>
      <c r="AR102" s="79" t="s">
        <v>22</v>
      </c>
      <c r="AS102" s="79" t="s">
        <v>22</v>
      </c>
      <c r="AT102" s="79" t="s">
        <v>24</v>
      </c>
      <c r="AU102" s="30" t="s">
        <v>25</v>
      </c>
      <c r="AV102" s="30" t="s">
        <v>26</v>
      </c>
      <c r="AW102" s="46"/>
      <c r="AZ102" s="46"/>
      <c r="BA102" s="46"/>
      <c r="BB102" s="46"/>
      <c r="BC102" s="46"/>
      <c r="BD102" s="46"/>
      <c r="BE102" s="46"/>
      <c r="BF102" s="46"/>
      <c r="BG102" s="46"/>
      <c r="BH102" s="46"/>
    </row>
    <row r="103" spans="1:60" ht="13.9" hidden="1" customHeight="1" x14ac:dyDescent="0.25">
      <c r="A103" s="28"/>
      <c r="B103" s="3"/>
      <c r="C103" s="2" t="s">
        <v>14</v>
      </c>
      <c r="D103" s="39"/>
      <c r="E103" s="39"/>
      <c r="F103" s="39"/>
      <c r="G103" s="39"/>
      <c r="H103" s="39"/>
      <c r="I103" s="39"/>
      <c r="J103" s="32">
        <f t="shared" ref="J103:J107" si="79">SUM(D103:I103)</f>
        <v>0</v>
      </c>
      <c r="K103" s="32">
        <f>SUM(J103,J104,J105,J106,J107-MIN(J103,J104,J105,J106,J107))</f>
        <v>0</v>
      </c>
      <c r="M103" s="46"/>
      <c r="N103" s="46"/>
      <c r="O103" s="46"/>
      <c r="P103" s="46"/>
      <c r="Q103" s="46"/>
      <c r="R103" s="46"/>
      <c r="S103" s="55">
        <f t="shared" ref="S103:S107" si="80">SUM(M103:R103)</f>
        <v>0</v>
      </c>
      <c r="T103" s="80">
        <f>SUM(S103,S104,S105,S106,S107-MIN(S103,S104,S105,S106,S107))</f>
        <v>0</v>
      </c>
      <c r="V103" s="46"/>
      <c r="W103" s="46"/>
      <c r="X103" s="46"/>
      <c r="Y103" s="46"/>
      <c r="Z103" s="46"/>
      <c r="AA103" s="46"/>
      <c r="AB103" s="64">
        <f t="shared" ref="AB103:AB107" si="81">SUM(V103:AA103)</f>
        <v>0</v>
      </c>
      <c r="AC103" s="64">
        <f>SUM(AB103+AB104+AB107)</f>
        <v>0</v>
      </c>
      <c r="AE103" s="46"/>
      <c r="AF103" s="46"/>
      <c r="AG103" s="46"/>
      <c r="AH103" s="46"/>
      <c r="AI103" s="46"/>
      <c r="AJ103" s="46"/>
      <c r="AK103" s="67">
        <f t="shared" ref="AK103:AK107" si="82">SUM(AE103:AJ103)</f>
        <v>0</v>
      </c>
      <c r="AL103" s="80">
        <f>SUM(AK103,AK104,AK105,AK106,AK107-MIN(AK103,AK104,AK105,AK106,AK107))</f>
        <v>0</v>
      </c>
      <c r="AM103" s="69"/>
      <c r="AO103" s="46"/>
      <c r="AP103" s="46"/>
      <c r="AQ103" s="46"/>
      <c r="AR103" s="46"/>
      <c r="AS103" s="46"/>
      <c r="AT103" s="46"/>
      <c r="AU103" s="7">
        <v>0</v>
      </c>
      <c r="AV103" s="74">
        <f>AU104</f>
        <v>0</v>
      </c>
      <c r="AW103" s="46"/>
    </row>
    <row r="104" spans="1:60" ht="13.9" hidden="1" customHeight="1" x14ac:dyDescent="0.25">
      <c r="B104" s="14"/>
      <c r="C104" s="2" t="s">
        <v>14</v>
      </c>
      <c r="D104" s="39"/>
      <c r="E104" s="39"/>
      <c r="F104" s="39"/>
      <c r="G104" s="39"/>
      <c r="H104" s="39"/>
      <c r="I104" s="39"/>
      <c r="J104" s="32">
        <f t="shared" si="79"/>
        <v>0</v>
      </c>
      <c r="M104" s="46"/>
      <c r="N104" s="46"/>
      <c r="O104" s="46"/>
      <c r="P104" s="46"/>
      <c r="Q104" s="46"/>
      <c r="R104" s="46"/>
      <c r="S104" s="55">
        <f t="shared" si="80"/>
        <v>0</v>
      </c>
      <c r="V104" s="46"/>
      <c r="W104" s="46"/>
      <c r="X104" s="46"/>
      <c r="Y104" s="46"/>
      <c r="Z104" s="46"/>
      <c r="AA104" s="46"/>
      <c r="AB104" s="64">
        <f t="shared" si="81"/>
        <v>0</v>
      </c>
      <c r="AE104" s="46"/>
      <c r="AF104" s="46"/>
      <c r="AG104" s="46"/>
      <c r="AH104" s="46"/>
      <c r="AI104" s="46"/>
      <c r="AJ104" s="46"/>
      <c r="AK104" s="67">
        <f t="shared" si="82"/>
        <v>0</v>
      </c>
      <c r="AO104" s="46"/>
      <c r="AP104" s="46"/>
      <c r="AQ104" s="46"/>
      <c r="AR104" s="46"/>
      <c r="AS104" s="46"/>
      <c r="AT104" s="46"/>
      <c r="AU104" s="75">
        <f t="shared" ref="AU104" si="83">SUM(AO104:AT104)</f>
        <v>0</v>
      </c>
      <c r="AW104" s="46"/>
    </row>
    <row r="105" spans="1:60" ht="13.9" hidden="1" customHeight="1" x14ac:dyDescent="0.25">
      <c r="B105" s="14"/>
      <c r="C105" s="2" t="s">
        <v>14</v>
      </c>
      <c r="D105" s="39"/>
      <c r="E105" s="39"/>
      <c r="F105" s="39"/>
      <c r="G105" s="39"/>
      <c r="H105" s="39"/>
      <c r="I105" s="39"/>
      <c r="J105" s="32">
        <f t="shared" si="79"/>
        <v>0</v>
      </c>
      <c r="K105" s="7"/>
      <c r="M105" s="46"/>
      <c r="N105" s="46"/>
      <c r="O105" s="46"/>
      <c r="P105" s="46"/>
      <c r="Q105" s="46"/>
      <c r="R105" s="46"/>
      <c r="S105" s="7">
        <f t="shared" si="80"/>
        <v>0</v>
      </c>
      <c r="T105" s="7"/>
      <c r="V105" s="46"/>
      <c r="W105" s="46"/>
      <c r="X105" s="46"/>
      <c r="Y105" s="46"/>
      <c r="Z105" s="46"/>
      <c r="AA105" s="46"/>
      <c r="AB105" s="7">
        <f t="shared" si="81"/>
        <v>0</v>
      </c>
      <c r="AC105" s="7"/>
      <c r="AE105" s="46"/>
      <c r="AF105" s="46"/>
      <c r="AG105" s="46"/>
      <c r="AH105" s="46"/>
      <c r="AI105" s="46"/>
      <c r="AJ105" s="46"/>
      <c r="AK105" s="7">
        <f t="shared" si="82"/>
        <v>0</v>
      </c>
      <c r="AL105" s="7"/>
      <c r="AM105" s="7"/>
      <c r="AO105" s="46"/>
      <c r="AP105" s="46"/>
      <c r="AQ105" s="46"/>
      <c r="AR105" s="46"/>
      <c r="AS105" s="46"/>
      <c r="AT105" s="46"/>
      <c r="AU105" s="7">
        <v>0</v>
      </c>
      <c r="AV105" s="7"/>
    </row>
    <row r="106" spans="1:60" ht="13.9" hidden="1" customHeight="1" x14ac:dyDescent="0.25">
      <c r="B106" s="3"/>
      <c r="C106" s="2" t="s">
        <v>14</v>
      </c>
      <c r="D106"/>
      <c r="E106"/>
      <c r="F106"/>
      <c r="G106"/>
      <c r="H106"/>
      <c r="I106"/>
      <c r="J106" s="7">
        <f t="shared" si="79"/>
        <v>0</v>
      </c>
      <c r="K106" s="7"/>
      <c r="M106" s="46"/>
      <c r="N106" s="46"/>
      <c r="O106" s="46"/>
      <c r="P106" s="46"/>
      <c r="Q106" s="46"/>
      <c r="R106" s="46"/>
      <c r="S106" s="7">
        <f t="shared" si="80"/>
        <v>0</v>
      </c>
      <c r="T106" s="7"/>
      <c r="V106" s="46"/>
      <c r="W106" s="46"/>
      <c r="X106" s="46"/>
      <c r="Y106" s="46"/>
      <c r="Z106" s="46"/>
      <c r="AA106" s="46"/>
      <c r="AB106" s="7">
        <f t="shared" si="81"/>
        <v>0</v>
      </c>
      <c r="AC106" s="7"/>
      <c r="AE106" s="46"/>
      <c r="AF106" s="46"/>
      <c r="AG106" s="46"/>
      <c r="AH106" s="46"/>
      <c r="AI106" s="46"/>
      <c r="AJ106" s="46"/>
      <c r="AK106" s="7">
        <f t="shared" si="82"/>
        <v>0</v>
      </c>
      <c r="AL106" s="7"/>
      <c r="AM106" s="7"/>
      <c r="AO106" s="46"/>
      <c r="AP106" s="46"/>
      <c r="AQ106" s="46"/>
      <c r="AR106" s="46"/>
      <c r="AS106" s="46"/>
      <c r="AT106" s="46"/>
      <c r="AU106" s="7">
        <v>0</v>
      </c>
      <c r="AV106" s="7"/>
    </row>
    <row r="107" spans="1:60" ht="13.9" hidden="1" customHeight="1" x14ac:dyDescent="0.25">
      <c r="B107" s="3"/>
      <c r="C107" s="2" t="s">
        <v>14</v>
      </c>
      <c r="D107" s="39"/>
      <c r="E107" s="39"/>
      <c r="F107" s="39"/>
      <c r="G107" s="39"/>
      <c r="H107" s="39"/>
      <c r="I107" s="39"/>
      <c r="J107" s="7">
        <f t="shared" si="79"/>
        <v>0</v>
      </c>
      <c r="K107" s="7"/>
      <c r="M107" s="46"/>
      <c r="N107" s="46"/>
      <c r="O107" s="46"/>
      <c r="P107" s="46"/>
      <c r="Q107" s="46"/>
      <c r="R107" s="46"/>
      <c r="S107" s="55">
        <f t="shared" si="80"/>
        <v>0</v>
      </c>
      <c r="T107" s="7"/>
      <c r="V107" s="46"/>
      <c r="W107" s="46"/>
      <c r="X107" s="46"/>
      <c r="Y107" s="46"/>
      <c r="Z107" s="46"/>
      <c r="AA107" s="46"/>
      <c r="AB107" s="64">
        <f t="shared" si="81"/>
        <v>0</v>
      </c>
      <c r="AC107" s="7"/>
      <c r="AE107" s="46"/>
      <c r="AF107" s="46"/>
      <c r="AG107" s="46"/>
      <c r="AH107" s="46"/>
      <c r="AI107" s="46"/>
      <c r="AJ107" s="46"/>
      <c r="AK107" s="67">
        <f t="shared" si="82"/>
        <v>0</v>
      </c>
      <c r="AL107" s="7"/>
      <c r="AM107" s="7"/>
      <c r="AO107" s="46"/>
      <c r="AP107" s="46"/>
      <c r="AQ107" s="46"/>
      <c r="AR107" s="46"/>
      <c r="AS107" s="46"/>
      <c r="AT107" s="46"/>
      <c r="AU107" s="7">
        <v>0</v>
      </c>
      <c r="AV107" s="7"/>
    </row>
    <row r="108" spans="1:60" ht="13.9" hidden="1" customHeight="1" x14ac:dyDescent="0.25">
      <c r="B108" s="3"/>
      <c r="J108" s="7"/>
      <c r="S108" s="7"/>
      <c r="AB108" s="7"/>
      <c r="AK108" s="7"/>
      <c r="AU108" s="7"/>
    </row>
    <row r="109" spans="1:60" ht="13.9" hidden="1" customHeight="1" x14ac:dyDescent="0.25">
      <c r="A109" s="85" t="s">
        <v>134</v>
      </c>
      <c r="B109" s="80" t="s">
        <v>1</v>
      </c>
      <c r="C109" s="91" t="s">
        <v>2</v>
      </c>
      <c r="D109" s="80" t="s">
        <v>19</v>
      </c>
      <c r="E109" s="80" t="s">
        <v>20</v>
      </c>
      <c r="F109" s="80" t="s">
        <v>21</v>
      </c>
      <c r="G109" s="80" t="s">
        <v>22</v>
      </c>
      <c r="H109" s="80" t="s">
        <v>22</v>
      </c>
      <c r="I109" s="80" t="s">
        <v>24</v>
      </c>
      <c r="J109" s="80" t="s">
        <v>25</v>
      </c>
      <c r="K109" s="80" t="s">
        <v>26</v>
      </c>
      <c r="M109" s="80" t="s">
        <v>19</v>
      </c>
      <c r="N109" s="80" t="s">
        <v>20</v>
      </c>
      <c r="O109" s="80" t="s">
        <v>21</v>
      </c>
      <c r="P109" s="80" t="s">
        <v>22</v>
      </c>
      <c r="Q109" s="80" t="s">
        <v>22</v>
      </c>
      <c r="R109" s="80" t="s">
        <v>24</v>
      </c>
      <c r="S109" s="80" t="s">
        <v>25</v>
      </c>
      <c r="T109" s="80" t="s">
        <v>26</v>
      </c>
      <c r="V109" s="80" t="s">
        <v>19</v>
      </c>
      <c r="W109" s="80" t="s">
        <v>20</v>
      </c>
      <c r="X109" s="80" t="s">
        <v>21</v>
      </c>
      <c r="Y109" s="80" t="s">
        <v>22</v>
      </c>
      <c r="Z109" s="80" t="s">
        <v>22</v>
      </c>
      <c r="AA109" s="80" t="s">
        <v>24</v>
      </c>
      <c r="AB109" s="80" t="s">
        <v>25</v>
      </c>
      <c r="AC109" s="80" t="s">
        <v>26</v>
      </c>
      <c r="AE109" s="80" t="s">
        <v>19</v>
      </c>
      <c r="AF109" s="80" t="s">
        <v>20</v>
      </c>
      <c r="AG109" s="80" t="s">
        <v>21</v>
      </c>
      <c r="AH109" s="80" t="s">
        <v>22</v>
      </c>
      <c r="AI109" s="80" t="s">
        <v>22</v>
      </c>
      <c r="AJ109" s="80" t="s">
        <v>24</v>
      </c>
      <c r="AK109" s="80" t="s">
        <v>25</v>
      </c>
      <c r="AL109" s="80" t="s">
        <v>26</v>
      </c>
      <c r="AO109" s="80" t="s">
        <v>19</v>
      </c>
      <c r="AP109" s="80" t="s">
        <v>20</v>
      </c>
      <c r="AQ109" s="80" t="s">
        <v>21</v>
      </c>
      <c r="AR109" s="80" t="s">
        <v>22</v>
      </c>
      <c r="AS109" s="80" t="s">
        <v>22</v>
      </c>
      <c r="AT109" s="80" t="s">
        <v>24</v>
      </c>
      <c r="AU109" s="80" t="s">
        <v>25</v>
      </c>
      <c r="AV109" s="80" t="s">
        <v>26</v>
      </c>
    </row>
    <row r="110" spans="1:60" ht="13.9" hidden="1" customHeight="1" x14ac:dyDescent="0.25">
      <c r="B110" s="3"/>
      <c r="C110" s="2" t="s">
        <v>14</v>
      </c>
      <c r="D110" s="46"/>
      <c r="E110" s="46"/>
      <c r="F110" s="46"/>
      <c r="G110" s="46"/>
      <c r="H110" s="46"/>
      <c r="I110" s="46"/>
      <c r="J110" s="80">
        <f t="shared" ref="J110:J114" si="84">SUM(D110:I110)</f>
        <v>0</v>
      </c>
      <c r="K110" s="80">
        <f>SUM(J110,J111,J112,J113,J114-MIN(J110,J111,J112,J113,J114))</f>
        <v>0</v>
      </c>
      <c r="M110" s="46"/>
      <c r="N110" s="46"/>
      <c r="O110" s="46"/>
      <c r="P110" s="46"/>
      <c r="Q110" s="46"/>
      <c r="R110" s="46"/>
      <c r="S110" s="80">
        <f t="shared" ref="S110:S114" si="85">SUM(M110:R110)</f>
        <v>0</v>
      </c>
      <c r="T110" s="80">
        <f>SUM(S110,S111,S112,S113,S114-MIN(S110,S111,S112,S113,S114))</f>
        <v>0</v>
      </c>
      <c r="V110" s="46"/>
      <c r="W110" s="46"/>
      <c r="X110" s="46"/>
      <c r="Y110" s="46"/>
      <c r="Z110" s="46"/>
      <c r="AA110" s="46"/>
      <c r="AB110" s="80">
        <f t="shared" ref="AB110:AB114" si="86">SUM(V110:AA110)</f>
        <v>0</v>
      </c>
      <c r="AC110" s="80">
        <f>SUM(AB110,AB111,AB112,AB113,AB114-MIN(AB110,AB111,AB112,AB113,AB114))</f>
        <v>0</v>
      </c>
      <c r="AE110" s="46"/>
      <c r="AF110" s="46"/>
      <c r="AG110" s="46"/>
      <c r="AH110" s="46"/>
      <c r="AI110" s="46"/>
      <c r="AJ110" s="46"/>
      <c r="AK110" s="80">
        <f t="shared" ref="AK110:AK114" si="87">SUM(AE110:AJ110)</f>
        <v>0</v>
      </c>
      <c r="AL110" s="80">
        <f>SUM(AK110,AK111,AK112,AK113,AK114-MIN(AK110,AK111,AK112,AK113,AK114))</f>
        <v>0</v>
      </c>
      <c r="AO110" s="46"/>
      <c r="AP110" s="46"/>
      <c r="AQ110" s="46"/>
      <c r="AR110" s="46"/>
      <c r="AS110" s="46"/>
      <c r="AT110" s="46"/>
      <c r="AU110" s="80">
        <f t="shared" ref="AU110:AU114" si="88">SUM(AO110:AT110)</f>
        <v>0</v>
      </c>
      <c r="AV110" s="80">
        <f>SUM(AU110,AU111,AU112,AU113,AU114-MIN(AU110,AU111,AU112,AU113,AU114))</f>
        <v>0</v>
      </c>
    </row>
    <row r="111" spans="1:60" ht="13.9" hidden="1" customHeight="1" x14ac:dyDescent="0.25">
      <c r="B111" s="14"/>
      <c r="C111" s="2" t="s">
        <v>14</v>
      </c>
      <c r="D111" s="46"/>
      <c r="E111" s="46"/>
      <c r="F111" s="46"/>
      <c r="G111" s="46"/>
      <c r="H111" s="46"/>
      <c r="I111" s="46"/>
      <c r="J111" s="80">
        <f t="shared" si="84"/>
        <v>0</v>
      </c>
      <c r="M111" s="46"/>
      <c r="N111" s="46"/>
      <c r="O111" s="46"/>
      <c r="P111" s="46"/>
      <c r="Q111" s="46"/>
      <c r="R111" s="46"/>
      <c r="S111" s="80">
        <f t="shared" si="85"/>
        <v>0</v>
      </c>
      <c r="V111" s="46"/>
      <c r="W111" s="46"/>
      <c r="X111" s="46"/>
      <c r="Y111" s="46"/>
      <c r="Z111" s="46"/>
      <c r="AA111" s="46"/>
      <c r="AB111" s="80">
        <f t="shared" si="86"/>
        <v>0</v>
      </c>
      <c r="AE111" s="46"/>
      <c r="AF111" s="46"/>
      <c r="AG111" s="46"/>
      <c r="AH111" s="46"/>
      <c r="AI111" s="46"/>
      <c r="AJ111" s="46"/>
      <c r="AK111" s="80">
        <f t="shared" si="87"/>
        <v>0</v>
      </c>
      <c r="AO111" s="46"/>
      <c r="AP111" s="46"/>
      <c r="AQ111" s="46"/>
      <c r="AR111" s="46"/>
      <c r="AS111" s="46"/>
      <c r="AT111" s="46"/>
      <c r="AU111" s="80">
        <f t="shared" si="88"/>
        <v>0</v>
      </c>
    </row>
    <row r="112" spans="1:60" ht="13.9" hidden="1" customHeight="1" x14ac:dyDescent="0.25">
      <c r="B112" s="14"/>
      <c r="C112" s="2" t="s">
        <v>14</v>
      </c>
      <c r="D112" s="46"/>
      <c r="E112" s="46"/>
      <c r="F112" s="46"/>
      <c r="G112" s="46"/>
      <c r="H112" s="46"/>
      <c r="I112" s="46"/>
      <c r="J112" s="80">
        <f t="shared" si="84"/>
        <v>0</v>
      </c>
      <c r="K112" s="7"/>
      <c r="M112" s="46"/>
      <c r="N112" s="46"/>
      <c r="O112" s="46"/>
      <c r="P112" s="46"/>
      <c r="Q112" s="46"/>
      <c r="R112" s="46"/>
      <c r="S112" s="80">
        <f t="shared" si="85"/>
        <v>0</v>
      </c>
      <c r="T112" s="7"/>
      <c r="V112" s="46"/>
      <c r="W112" s="46"/>
      <c r="X112" s="46"/>
      <c r="Y112" s="46"/>
      <c r="Z112" s="46"/>
      <c r="AA112" s="46"/>
      <c r="AB112" s="80">
        <f t="shared" si="86"/>
        <v>0</v>
      </c>
      <c r="AC112" s="7"/>
      <c r="AE112" s="46"/>
      <c r="AF112" s="46"/>
      <c r="AG112" s="46"/>
      <c r="AH112" s="46"/>
      <c r="AI112" s="46"/>
      <c r="AJ112" s="46"/>
      <c r="AK112" s="80">
        <f t="shared" si="87"/>
        <v>0</v>
      </c>
      <c r="AL112" s="7"/>
      <c r="AO112" s="46"/>
      <c r="AP112" s="46"/>
      <c r="AQ112" s="46"/>
      <c r="AR112" s="46"/>
      <c r="AS112" s="46"/>
      <c r="AT112" s="46"/>
      <c r="AU112" s="80">
        <f t="shared" si="88"/>
        <v>0</v>
      </c>
      <c r="AV112" s="7"/>
    </row>
    <row r="113" spans="2:48" ht="13.9" hidden="1" customHeight="1" x14ac:dyDescent="0.25">
      <c r="B113" s="3"/>
      <c r="C113" s="2" t="s">
        <v>14</v>
      </c>
      <c r="D113" s="46"/>
      <c r="E113" s="46"/>
      <c r="F113" s="46"/>
      <c r="G113" s="46"/>
      <c r="H113" s="46"/>
      <c r="I113" s="46"/>
      <c r="J113" s="7">
        <f t="shared" si="84"/>
        <v>0</v>
      </c>
      <c r="K113" s="7"/>
      <c r="M113" s="46"/>
      <c r="N113" s="46"/>
      <c r="O113" s="46"/>
      <c r="P113" s="46"/>
      <c r="Q113" s="46"/>
      <c r="R113" s="46"/>
      <c r="S113" s="7">
        <f t="shared" si="85"/>
        <v>0</v>
      </c>
      <c r="T113" s="7"/>
      <c r="V113" s="46"/>
      <c r="W113" s="46"/>
      <c r="X113" s="46"/>
      <c r="Y113" s="46"/>
      <c r="Z113" s="46"/>
      <c r="AA113" s="46"/>
      <c r="AB113" s="7">
        <f t="shared" si="86"/>
        <v>0</v>
      </c>
      <c r="AC113" s="7"/>
      <c r="AE113" s="46"/>
      <c r="AF113" s="46"/>
      <c r="AG113" s="46"/>
      <c r="AH113" s="46"/>
      <c r="AI113" s="46"/>
      <c r="AJ113" s="46"/>
      <c r="AK113" s="7">
        <f t="shared" si="87"/>
        <v>0</v>
      </c>
      <c r="AL113" s="7"/>
      <c r="AO113" s="46"/>
      <c r="AP113" s="46"/>
      <c r="AQ113" s="46"/>
      <c r="AR113" s="46"/>
      <c r="AS113" s="46"/>
      <c r="AT113" s="46"/>
      <c r="AU113" s="7">
        <f t="shared" si="88"/>
        <v>0</v>
      </c>
      <c r="AV113" s="7"/>
    </row>
    <row r="114" spans="2:48" ht="13.9" hidden="1" customHeight="1" x14ac:dyDescent="0.25">
      <c r="B114" s="3"/>
      <c r="C114" s="2" t="s">
        <v>14</v>
      </c>
      <c r="D114" s="46"/>
      <c r="E114" s="46"/>
      <c r="F114" s="46"/>
      <c r="G114" s="46"/>
      <c r="H114" s="46"/>
      <c r="I114" s="46"/>
      <c r="J114" s="7">
        <f t="shared" si="84"/>
        <v>0</v>
      </c>
      <c r="K114" s="7"/>
      <c r="M114" s="46"/>
      <c r="N114" s="46"/>
      <c r="O114" s="46"/>
      <c r="P114" s="46"/>
      <c r="Q114" s="46"/>
      <c r="R114" s="46"/>
      <c r="S114" s="7">
        <f t="shared" si="85"/>
        <v>0</v>
      </c>
      <c r="T114" s="7"/>
      <c r="V114" s="46"/>
      <c r="W114" s="46"/>
      <c r="X114" s="46"/>
      <c r="Y114" s="46"/>
      <c r="Z114" s="46"/>
      <c r="AA114" s="46"/>
      <c r="AB114" s="7">
        <f t="shared" si="86"/>
        <v>0</v>
      </c>
      <c r="AC114" s="7"/>
      <c r="AE114" s="46"/>
      <c r="AF114" s="46"/>
      <c r="AG114" s="46"/>
      <c r="AH114" s="46"/>
      <c r="AI114" s="46"/>
      <c r="AJ114" s="46"/>
      <c r="AK114" s="7">
        <f t="shared" si="87"/>
        <v>0</v>
      </c>
      <c r="AL114" s="7"/>
      <c r="AO114" s="46"/>
      <c r="AP114" s="46"/>
      <c r="AQ114" s="46"/>
      <c r="AR114" s="46"/>
      <c r="AS114" s="46"/>
      <c r="AT114" s="46"/>
      <c r="AU114" s="7">
        <f t="shared" si="88"/>
        <v>0</v>
      </c>
      <c r="AV114" s="7"/>
    </row>
  </sheetData>
  <sortState xmlns:xlrd2="http://schemas.microsoft.com/office/spreadsheetml/2017/richdata2" ref="B5:J19">
    <sortCondition ref="B5:B19"/>
  </sortState>
  <mergeCells count="6">
    <mergeCell ref="AO1:AV1"/>
    <mergeCell ref="A1:B1"/>
    <mergeCell ref="D1:K1"/>
    <mergeCell ref="M1:T1"/>
    <mergeCell ref="V1:AC1"/>
    <mergeCell ref="AE1:AL1"/>
  </mergeCells>
  <pageMargins left="0.7" right="0.7" top="0.75" bottom="0.75" header="0.3" footer="0.3"/>
  <pageSetup scale="37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75"/>
  <sheetViews>
    <sheetView topLeftCell="A31" workbookViewId="0">
      <selection activeCell="A58" sqref="A58:XFD63"/>
    </sheetView>
  </sheetViews>
  <sheetFormatPr defaultRowHeight="15" x14ac:dyDescent="0.25"/>
  <cols>
    <col min="1" max="1" width="4.7109375" style="49" customWidth="1"/>
    <col min="2" max="2" width="26.5703125" style="7" customWidth="1"/>
    <col min="3" max="3" width="7" style="7" customWidth="1"/>
    <col min="4" max="4" width="8.140625" style="26" customWidth="1"/>
    <col min="5" max="5" width="5.42578125" style="49" customWidth="1"/>
    <col min="6" max="6" width="6.5703125" style="49" customWidth="1"/>
    <col min="7" max="7" width="5.5703125" style="49" customWidth="1"/>
    <col min="8" max="8" width="9" style="49" customWidth="1"/>
    <col min="9" max="10" width="9.7109375" style="71" customWidth="1"/>
    <col min="11" max="11" width="6.140625" style="49" customWidth="1"/>
    <col min="12" max="12" width="8.85546875" style="26" customWidth="1"/>
    <col min="13" max="13" width="8.85546875" style="103" customWidth="1"/>
    <col min="14" max="254" width="9.140625" style="49"/>
    <col min="255" max="255" width="4.7109375" style="49" customWidth="1"/>
    <col min="256" max="256" width="17.85546875" style="49" customWidth="1"/>
    <col min="257" max="257" width="7" style="49" customWidth="1"/>
    <col min="258" max="258" width="8.140625" style="49" customWidth="1"/>
    <col min="259" max="259" width="5.42578125" style="49" customWidth="1"/>
    <col min="260" max="260" width="6.5703125" style="49" customWidth="1"/>
    <col min="261" max="261" width="5.5703125" style="49" customWidth="1"/>
    <col min="262" max="262" width="9" style="49" customWidth="1"/>
    <col min="263" max="263" width="6.140625" style="49" customWidth="1"/>
    <col min="264" max="264" width="1" style="49" customWidth="1"/>
    <col min="265" max="265" width="8.5703125" style="49" customWidth="1"/>
    <col min="266" max="266" width="6.28515625" style="49" customWidth="1"/>
    <col min="267" max="510" width="9.140625" style="49"/>
    <col min="511" max="511" width="4.7109375" style="49" customWidth="1"/>
    <col min="512" max="512" width="17.85546875" style="49" customWidth="1"/>
    <col min="513" max="513" width="7" style="49" customWidth="1"/>
    <col min="514" max="514" width="8.140625" style="49" customWidth="1"/>
    <col min="515" max="515" width="5.42578125" style="49" customWidth="1"/>
    <col min="516" max="516" width="6.5703125" style="49" customWidth="1"/>
    <col min="517" max="517" width="5.5703125" style="49" customWidth="1"/>
    <col min="518" max="518" width="9" style="49" customWidth="1"/>
    <col min="519" max="519" width="6.140625" style="49" customWidth="1"/>
    <col min="520" max="520" width="1" style="49" customWidth="1"/>
    <col min="521" max="521" width="8.5703125" style="49" customWidth="1"/>
    <col min="522" max="522" width="6.28515625" style="49" customWidth="1"/>
    <col min="523" max="766" width="9.140625" style="49"/>
    <col min="767" max="767" width="4.7109375" style="49" customWidth="1"/>
    <col min="768" max="768" width="17.85546875" style="49" customWidth="1"/>
    <col min="769" max="769" width="7" style="49" customWidth="1"/>
    <col min="770" max="770" width="8.140625" style="49" customWidth="1"/>
    <col min="771" max="771" width="5.42578125" style="49" customWidth="1"/>
    <col min="772" max="772" width="6.5703125" style="49" customWidth="1"/>
    <col min="773" max="773" width="5.5703125" style="49" customWidth="1"/>
    <col min="774" max="774" width="9" style="49" customWidth="1"/>
    <col min="775" max="775" width="6.140625" style="49" customWidth="1"/>
    <col min="776" max="776" width="1" style="49" customWidth="1"/>
    <col min="777" max="777" width="8.5703125" style="49" customWidth="1"/>
    <col min="778" max="778" width="6.28515625" style="49" customWidth="1"/>
    <col min="779" max="1022" width="9.140625" style="49"/>
    <col min="1023" max="1023" width="4.7109375" style="49" customWidth="1"/>
    <col min="1024" max="1024" width="17.85546875" style="49" customWidth="1"/>
    <col min="1025" max="1025" width="7" style="49" customWidth="1"/>
    <col min="1026" max="1026" width="8.140625" style="49" customWidth="1"/>
    <col min="1027" max="1027" width="5.42578125" style="49" customWidth="1"/>
    <col min="1028" max="1028" width="6.5703125" style="49" customWidth="1"/>
    <col min="1029" max="1029" width="5.5703125" style="49" customWidth="1"/>
    <col min="1030" max="1030" width="9" style="49" customWidth="1"/>
    <col min="1031" max="1031" width="6.140625" style="49" customWidth="1"/>
    <col min="1032" max="1032" width="1" style="49" customWidth="1"/>
    <col min="1033" max="1033" width="8.5703125" style="49" customWidth="1"/>
    <col min="1034" max="1034" width="6.28515625" style="49" customWidth="1"/>
    <col min="1035" max="1278" width="9.140625" style="49"/>
    <col min="1279" max="1279" width="4.7109375" style="49" customWidth="1"/>
    <col min="1280" max="1280" width="17.85546875" style="49" customWidth="1"/>
    <col min="1281" max="1281" width="7" style="49" customWidth="1"/>
    <col min="1282" max="1282" width="8.140625" style="49" customWidth="1"/>
    <col min="1283" max="1283" width="5.42578125" style="49" customWidth="1"/>
    <col min="1284" max="1284" width="6.5703125" style="49" customWidth="1"/>
    <col min="1285" max="1285" width="5.5703125" style="49" customWidth="1"/>
    <col min="1286" max="1286" width="9" style="49" customWidth="1"/>
    <col min="1287" max="1287" width="6.140625" style="49" customWidth="1"/>
    <col min="1288" max="1288" width="1" style="49" customWidth="1"/>
    <col min="1289" max="1289" width="8.5703125" style="49" customWidth="1"/>
    <col min="1290" max="1290" width="6.28515625" style="49" customWidth="1"/>
    <col min="1291" max="1534" width="9.140625" style="49"/>
    <col min="1535" max="1535" width="4.7109375" style="49" customWidth="1"/>
    <col min="1536" max="1536" width="17.85546875" style="49" customWidth="1"/>
    <col min="1537" max="1537" width="7" style="49" customWidth="1"/>
    <col min="1538" max="1538" width="8.140625" style="49" customWidth="1"/>
    <col min="1539" max="1539" width="5.42578125" style="49" customWidth="1"/>
    <col min="1540" max="1540" width="6.5703125" style="49" customWidth="1"/>
    <col min="1541" max="1541" width="5.5703125" style="49" customWidth="1"/>
    <col min="1542" max="1542" width="9" style="49" customWidth="1"/>
    <col min="1543" max="1543" width="6.140625" style="49" customWidth="1"/>
    <col min="1544" max="1544" width="1" style="49" customWidth="1"/>
    <col min="1545" max="1545" width="8.5703125" style="49" customWidth="1"/>
    <col min="1546" max="1546" width="6.28515625" style="49" customWidth="1"/>
    <col min="1547" max="1790" width="9.140625" style="49"/>
    <col min="1791" max="1791" width="4.7109375" style="49" customWidth="1"/>
    <col min="1792" max="1792" width="17.85546875" style="49" customWidth="1"/>
    <col min="1793" max="1793" width="7" style="49" customWidth="1"/>
    <col min="1794" max="1794" width="8.140625" style="49" customWidth="1"/>
    <col min="1795" max="1795" width="5.42578125" style="49" customWidth="1"/>
    <col min="1796" max="1796" width="6.5703125" style="49" customWidth="1"/>
    <col min="1797" max="1797" width="5.5703125" style="49" customWidth="1"/>
    <col min="1798" max="1798" width="9" style="49" customWidth="1"/>
    <col min="1799" max="1799" width="6.140625" style="49" customWidth="1"/>
    <col min="1800" max="1800" width="1" style="49" customWidth="1"/>
    <col min="1801" max="1801" width="8.5703125" style="49" customWidth="1"/>
    <col min="1802" max="1802" width="6.28515625" style="49" customWidth="1"/>
    <col min="1803" max="2046" width="9.140625" style="49"/>
    <col min="2047" max="2047" width="4.7109375" style="49" customWidth="1"/>
    <col min="2048" max="2048" width="17.85546875" style="49" customWidth="1"/>
    <col min="2049" max="2049" width="7" style="49" customWidth="1"/>
    <col min="2050" max="2050" width="8.140625" style="49" customWidth="1"/>
    <col min="2051" max="2051" width="5.42578125" style="49" customWidth="1"/>
    <col min="2052" max="2052" width="6.5703125" style="49" customWidth="1"/>
    <col min="2053" max="2053" width="5.5703125" style="49" customWidth="1"/>
    <col min="2054" max="2054" width="9" style="49" customWidth="1"/>
    <col min="2055" max="2055" width="6.140625" style="49" customWidth="1"/>
    <col min="2056" max="2056" width="1" style="49" customWidth="1"/>
    <col min="2057" max="2057" width="8.5703125" style="49" customWidth="1"/>
    <col min="2058" max="2058" width="6.28515625" style="49" customWidth="1"/>
    <col min="2059" max="2302" width="9.140625" style="49"/>
    <col min="2303" max="2303" width="4.7109375" style="49" customWidth="1"/>
    <col min="2304" max="2304" width="17.85546875" style="49" customWidth="1"/>
    <col min="2305" max="2305" width="7" style="49" customWidth="1"/>
    <col min="2306" max="2306" width="8.140625" style="49" customWidth="1"/>
    <col min="2307" max="2307" width="5.42578125" style="49" customWidth="1"/>
    <col min="2308" max="2308" width="6.5703125" style="49" customWidth="1"/>
    <col min="2309" max="2309" width="5.5703125" style="49" customWidth="1"/>
    <col min="2310" max="2310" width="9" style="49" customWidth="1"/>
    <col min="2311" max="2311" width="6.140625" style="49" customWidth="1"/>
    <col min="2312" max="2312" width="1" style="49" customWidth="1"/>
    <col min="2313" max="2313" width="8.5703125" style="49" customWidth="1"/>
    <col min="2314" max="2314" width="6.28515625" style="49" customWidth="1"/>
    <col min="2315" max="2558" width="9.140625" style="49"/>
    <col min="2559" max="2559" width="4.7109375" style="49" customWidth="1"/>
    <col min="2560" max="2560" width="17.85546875" style="49" customWidth="1"/>
    <col min="2561" max="2561" width="7" style="49" customWidth="1"/>
    <col min="2562" max="2562" width="8.140625" style="49" customWidth="1"/>
    <col min="2563" max="2563" width="5.42578125" style="49" customWidth="1"/>
    <col min="2564" max="2564" width="6.5703125" style="49" customWidth="1"/>
    <col min="2565" max="2565" width="5.5703125" style="49" customWidth="1"/>
    <col min="2566" max="2566" width="9" style="49" customWidth="1"/>
    <col min="2567" max="2567" width="6.140625" style="49" customWidth="1"/>
    <col min="2568" max="2568" width="1" style="49" customWidth="1"/>
    <col min="2569" max="2569" width="8.5703125" style="49" customWidth="1"/>
    <col min="2570" max="2570" width="6.28515625" style="49" customWidth="1"/>
    <col min="2571" max="2814" width="9.140625" style="49"/>
    <col min="2815" max="2815" width="4.7109375" style="49" customWidth="1"/>
    <col min="2816" max="2816" width="17.85546875" style="49" customWidth="1"/>
    <col min="2817" max="2817" width="7" style="49" customWidth="1"/>
    <col min="2818" max="2818" width="8.140625" style="49" customWidth="1"/>
    <col min="2819" max="2819" width="5.42578125" style="49" customWidth="1"/>
    <col min="2820" max="2820" width="6.5703125" style="49" customWidth="1"/>
    <col min="2821" max="2821" width="5.5703125" style="49" customWidth="1"/>
    <col min="2822" max="2822" width="9" style="49" customWidth="1"/>
    <col min="2823" max="2823" width="6.140625" style="49" customWidth="1"/>
    <col min="2824" max="2824" width="1" style="49" customWidth="1"/>
    <col min="2825" max="2825" width="8.5703125" style="49" customWidth="1"/>
    <col min="2826" max="2826" width="6.28515625" style="49" customWidth="1"/>
    <col min="2827" max="3070" width="9.140625" style="49"/>
    <col min="3071" max="3071" width="4.7109375" style="49" customWidth="1"/>
    <col min="3072" max="3072" width="17.85546875" style="49" customWidth="1"/>
    <col min="3073" max="3073" width="7" style="49" customWidth="1"/>
    <col min="3074" max="3074" width="8.140625" style="49" customWidth="1"/>
    <col min="3075" max="3075" width="5.42578125" style="49" customWidth="1"/>
    <col min="3076" max="3076" width="6.5703125" style="49" customWidth="1"/>
    <col min="3077" max="3077" width="5.5703125" style="49" customWidth="1"/>
    <col min="3078" max="3078" width="9" style="49" customWidth="1"/>
    <col min="3079" max="3079" width="6.140625" style="49" customWidth="1"/>
    <col min="3080" max="3080" width="1" style="49" customWidth="1"/>
    <col min="3081" max="3081" width="8.5703125" style="49" customWidth="1"/>
    <col min="3082" max="3082" width="6.28515625" style="49" customWidth="1"/>
    <col min="3083" max="3326" width="9.140625" style="49"/>
    <col min="3327" max="3327" width="4.7109375" style="49" customWidth="1"/>
    <col min="3328" max="3328" width="17.85546875" style="49" customWidth="1"/>
    <col min="3329" max="3329" width="7" style="49" customWidth="1"/>
    <col min="3330" max="3330" width="8.140625" style="49" customWidth="1"/>
    <col min="3331" max="3331" width="5.42578125" style="49" customWidth="1"/>
    <col min="3332" max="3332" width="6.5703125" style="49" customWidth="1"/>
    <col min="3333" max="3333" width="5.5703125" style="49" customWidth="1"/>
    <col min="3334" max="3334" width="9" style="49" customWidth="1"/>
    <col min="3335" max="3335" width="6.140625" style="49" customWidth="1"/>
    <col min="3336" max="3336" width="1" style="49" customWidth="1"/>
    <col min="3337" max="3337" width="8.5703125" style="49" customWidth="1"/>
    <col min="3338" max="3338" width="6.28515625" style="49" customWidth="1"/>
    <col min="3339" max="3582" width="9.140625" style="49"/>
    <col min="3583" max="3583" width="4.7109375" style="49" customWidth="1"/>
    <col min="3584" max="3584" width="17.85546875" style="49" customWidth="1"/>
    <col min="3585" max="3585" width="7" style="49" customWidth="1"/>
    <col min="3586" max="3586" width="8.140625" style="49" customWidth="1"/>
    <col min="3587" max="3587" width="5.42578125" style="49" customWidth="1"/>
    <col min="3588" max="3588" width="6.5703125" style="49" customWidth="1"/>
    <col min="3589" max="3589" width="5.5703125" style="49" customWidth="1"/>
    <col min="3590" max="3590" width="9" style="49" customWidth="1"/>
    <col min="3591" max="3591" width="6.140625" style="49" customWidth="1"/>
    <col min="3592" max="3592" width="1" style="49" customWidth="1"/>
    <col min="3593" max="3593" width="8.5703125" style="49" customWidth="1"/>
    <col min="3594" max="3594" width="6.28515625" style="49" customWidth="1"/>
    <col min="3595" max="3838" width="9.140625" style="49"/>
    <col min="3839" max="3839" width="4.7109375" style="49" customWidth="1"/>
    <col min="3840" max="3840" width="17.85546875" style="49" customWidth="1"/>
    <col min="3841" max="3841" width="7" style="49" customWidth="1"/>
    <col min="3842" max="3842" width="8.140625" style="49" customWidth="1"/>
    <col min="3843" max="3843" width="5.42578125" style="49" customWidth="1"/>
    <col min="3844" max="3844" width="6.5703125" style="49" customWidth="1"/>
    <col min="3845" max="3845" width="5.5703125" style="49" customWidth="1"/>
    <col min="3846" max="3846" width="9" style="49" customWidth="1"/>
    <col min="3847" max="3847" width="6.140625" style="49" customWidth="1"/>
    <col min="3848" max="3848" width="1" style="49" customWidth="1"/>
    <col min="3849" max="3849" width="8.5703125" style="49" customWidth="1"/>
    <col min="3850" max="3850" width="6.28515625" style="49" customWidth="1"/>
    <col min="3851" max="4094" width="9.140625" style="49"/>
    <col min="4095" max="4095" width="4.7109375" style="49" customWidth="1"/>
    <col min="4096" max="4096" width="17.85546875" style="49" customWidth="1"/>
    <col min="4097" max="4097" width="7" style="49" customWidth="1"/>
    <col min="4098" max="4098" width="8.140625" style="49" customWidth="1"/>
    <col min="4099" max="4099" width="5.42578125" style="49" customWidth="1"/>
    <col min="4100" max="4100" width="6.5703125" style="49" customWidth="1"/>
    <col min="4101" max="4101" width="5.5703125" style="49" customWidth="1"/>
    <col min="4102" max="4102" width="9" style="49" customWidth="1"/>
    <col min="4103" max="4103" width="6.140625" style="49" customWidth="1"/>
    <col min="4104" max="4104" width="1" style="49" customWidth="1"/>
    <col min="4105" max="4105" width="8.5703125" style="49" customWidth="1"/>
    <col min="4106" max="4106" width="6.28515625" style="49" customWidth="1"/>
    <col min="4107" max="4350" width="9.140625" style="49"/>
    <col min="4351" max="4351" width="4.7109375" style="49" customWidth="1"/>
    <col min="4352" max="4352" width="17.85546875" style="49" customWidth="1"/>
    <col min="4353" max="4353" width="7" style="49" customWidth="1"/>
    <col min="4354" max="4354" width="8.140625" style="49" customWidth="1"/>
    <col min="4355" max="4355" width="5.42578125" style="49" customWidth="1"/>
    <col min="4356" max="4356" width="6.5703125" style="49" customWidth="1"/>
    <col min="4357" max="4357" width="5.5703125" style="49" customWidth="1"/>
    <col min="4358" max="4358" width="9" style="49" customWidth="1"/>
    <col min="4359" max="4359" width="6.140625" style="49" customWidth="1"/>
    <col min="4360" max="4360" width="1" style="49" customWidth="1"/>
    <col min="4361" max="4361" width="8.5703125" style="49" customWidth="1"/>
    <col min="4362" max="4362" width="6.28515625" style="49" customWidth="1"/>
    <col min="4363" max="4606" width="9.140625" style="49"/>
    <col min="4607" max="4607" width="4.7109375" style="49" customWidth="1"/>
    <col min="4608" max="4608" width="17.85546875" style="49" customWidth="1"/>
    <col min="4609" max="4609" width="7" style="49" customWidth="1"/>
    <col min="4610" max="4610" width="8.140625" style="49" customWidth="1"/>
    <col min="4611" max="4611" width="5.42578125" style="49" customWidth="1"/>
    <col min="4612" max="4612" width="6.5703125" style="49" customWidth="1"/>
    <col min="4613" max="4613" width="5.5703125" style="49" customWidth="1"/>
    <col min="4614" max="4614" width="9" style="49" customWidth="1"/>
    <col min="4615" max="4615" width="6.140625" style="49" customWidth="1"/>
    <col min="4616" max="4616" width="1" style="49" customWidth="1"/>
    <col min="4617" max="4617" width="8.5703125" style="49" customWidth="1"/>
    <col min="4618" max="4618" width="6.28515625" style="49" customWidth="1"/>
    <col min="4619" max="4862" width="9.140625" style="49"/>
    <col min="4863" max="4863" width="4.7109375" style="49" customWidth="1"/>
    <col min="4864" max="4864" width="17.85546875" style="49" customWidth="1"/>
    <col min="4865" max="4865" width="7" style="49" customWidth="1"/>
    <col min="4866" max="4866" width="8.140625" style="49" customWidth="1"/>
    <col min="4867" max="4867" width="5.42578125" style="49" customWidth="1"/>
    <col min="4868" max="4868" width="6.5703125" style="49" customWidth="1"/>
    <col min="4869" max="4869" width="5.5703125" style="49" customWidth="1"/>
    <col min="4870" max="4870" width="9" style="49" customWidth="1"/>
    <col min="4871" max="4871" width="6.140625" style="49" customWidth="1"/>
    <col min="4872" max="4872" width="1" style="49" customWidth="1"/>
    <col min="4873" max="4873" width="8.5703125" style="49" customWidth="1"/>
    <col min="4874" max="4874" width="6.28515625" style="49" customWidth="1"/>
    <col min="4875" max="5118" width="9.140625" style="49"/>
    <col min="5119" max="5119" width="4.7109375" style="49" customWidth="1"/>
    <col min="5120" max="5120" width="17.85546875" style="49" customWidth="1"/>
    <col min="5121" max="5121" width="7" style="49" customWidth="1"/>
    <col min="5122" max="5122" width="8.140625" style="49" customWidth="1"/>
    <col min="5123" max="5123" width="5.42578125" style="49" customWidth="1"/>
    <col min="5124" max="5124" width="6.5703125" style="49" customWidth="1"/>
    <col min="5125" max="5125" width="5.5703125" style="49" customWidth="1"/>
    <col min="5126" max="5126" width="9" style="49" customWidth="1"/>
    <col min="5127" max="5127" width="6.140625" style="49" customWidth="1"/>
    <col min="5128" max="5128" width="1" style="49" customWidth="1"/>
    <col min="5129" max="5129" width="8.5703125" style="49" customWidth="1"/>
    <col min="5130" max="5130" width="6.28515625" style="49" customWidth="1"/>
    <col min="5131" max="5374" width="9.140625" style="49"/>
    <col min="5375" max="5375" width="4.7109375" style="49" customWidth="1"/>
    <col min="5376" max="5376" width="17.85546875" style="49" customWidth="1"/>
    <col min="5377" max="5377" width="7" style="49" customWidth="1"/>
    <col min="5378" max="5378" width="8.140625" style="49" customWidth="1"/>
    <col min="5379" max="5379" width="5.42578125" style="49" customWidth="1"/>
    <col min="5380" max="5380" width="6.5703125" style="49" customWidth="1"/>
    <col min="5381" max="5381" width="5.5703125" style="49" customWidth="1"/>
    <col min="5382" max="5382" width="9" style="49" customWidth="1"/>
    <col min="5383" max="5383" width="6.140625" style="49" customWidth="1"/>
    <col min="5384" max="5384" width="1" style="49" customWidth="1"/>
    <col min="5385" max="5385" width="8.5703125" style="49" customWidth="1"/>
    <col min="5386" max="5386" width="6.28515625" style="49" customWidth="1"/>
    <col min="5387" max="5630" width="9.140625" style="49"/>
    <col min="5631" max="5631" width="4.7109375" style="49" customWidth="1"/>
    <col min="5632" max="5632" width="17.85546875" style="49" customWidth="1"/>
    <col min="5633" max="5633" width="7" style="49" customWidth="1"/>
    <col min="5634" max="5634" width="8.140625" style="49" customWidth="1"/>
    <col min="5635" max="5635" width="5.42578125" style="49" customWidth="1"/>
    <col min="5636" max="5636" width="6.5703125" style="49" customWidth="1"/>
    <col min="5637" max="5637" width="5.5703125" style="49" customWidth="1"/>
    <col min="5638" max="5638" width="9" style="49" customWidth="1"/>
    <col min="5639" max="5639" width="6.140625" style="49" customWidth="1"/>
    <col min="5640" max="5640" width="1" style="49" customWidth="1"/>
    <col min="5641" max="5641" width="8.5703125" style="49" customWidth="1"/>
    <col min="5642" max="5642" width="6.28515625" style="49" customWidth="1"/>
    <col min="5643" max="5886" width="9.140625" style="49"/>
    <col min="5887" max="5887" width="4.7109375" style="49" customWidth="1"/>
    <col min="5888" max="5888" width="17.85546875" style="49" customWidth="1"/>
    <col min="5889" max="5889" width="7" style="49" customWidth="1"/>
    <col min="5890" max="5890" width="8.140625" style="49" customWidth="1"/>
    <col min="5891" max="5891" width="5.42578125" style="49" customWidth="1"/>
    <col min="5892" max="5892" width="6.5703125" style="49" customWidth="1"/>
    <col min="5893" max="5893" width="5.5703125" style="49" customWidth="1"/>
    <col min="5894" max="5894" width="9" style="49" customWidth="1"/>
    <col min="5895" max="5895" width="6.140625" style="49" customWidth="1"/>
    <col min="5896" max="5896" width="1" style="49" customWidth="1"/>
    <col min="5897" max="5897" width="8.5703125" style="49" customWidth="1"/>
    <col min="5898" max="5898" width="6.28515625" style="49" customWidth="1"/>
    <col min="5899" max="6142" width="9.140625" style="49"/>
    <col min="6143" max="6143" width="4.7109375" style="49" customWidth="1"/>
    <col min="6144" max="6144" width="17.85546875" style="49" customWidth="1"/>
    <col min="6145" max="6145" width="7" style="49" customWidth="1"/>
    <col min="6146" max="6146" width="8.140625" style="49" customWidth="1"/>
    <col min="6147" max="6147" width="5.42578125" style="49" customWidth="1"/>
    <col min="6148" max="6148" width="6.5703125" style="49" customWidth="1"/>
    <col min="6149" max="6149" width="5.5703125" style="49" customWidth="1"/>
    <col min="6150" max="6150" width="9" style="49" customWidth="1"/>
    <col min="6151" max="6151" width="6.140625" style="49" customWidth="1"/>
    <col min="6152" max="6152" width="1" style="49" customWidth="1"/>
    <col min="6153" max="6153" width="8.5703125" style="49" customWidth="1"/>
    <col min="6154" max="6154" width="6.28515625" style="49" customWidth="1"/>
    <col min="6155" max="6398" width="9.140625" style="49"/>
    <col min="6399" max="6399" width="4.7109375" style="49" customWidth="1"/>
    <col min="6400" max="6400" width="17.85546875" style="49" customWidth="1"/>
    <col min="6401" max="6401" width="7" style="49" customWidth="1"/>
    <col min="6402" max="6402" width="8.140625" style="49" customWidth="1"/>
    <col min="6403" max="6403" width="5.42578125" style="49" customWidth="1"/>
    <col min="6404" max="6404" width="6.5703125" style="49" customWidth="1"/>
    <col min="6405" max="6405" width="5.5703125" style="49" customWidth="1"/>
    <col min="6406" max="6406" width="9" style="49" customWidth="1"/>
    <col min="6407" max="6407" width="6.140625" style="49" customWidth="1"/>
    <col min="6408" max="6408" width="1" style="49" customWidth="1"/>
    <col min="6409" max="6409" width="8.5703125" style="49" customWidth="1"/>
    <col min="6410" max="6410" width="6.28515625" style="49" customWidth="1"/>
    <col min="6411" max="6654" width="9.140625" style="49"/>
    <col min="6655" max="6655" width="4.7109375" style="49" customWidth="1"/>
    <col min="6656" max="6656" width="17.85546875" style="49" customWidth="1"/>
    <col min="6657" max="6657" width="7" style="49" customWidth="1"/>
    <col min="6658" max="6658" width="8.140625" style="49" customWidth="1"/>
    <col min="6659" max="6659" width="5.42578125" style="49" customWidth="1"/>
    <col min="6660" max="6660" width="6.5703125" style="49" customWidth="1"/>
    <col min="6661" max="6661" width="5.5703125" style="49" customWidth="1"/>
    <col min="6662" max="6662" width="9" style="49" customWidth="1"/>
    <col min="6663" max="6663" width="6.140625" style="49" customWidth="1"/>
    <col min="6664" max="6664" width="1" style="49" customWidth="1"/>
    <col min="6665" max="6665" width="8.5703125" style="49" customWidth="1"/>
    <col min="6666" max="6666" width="6.28515625" style="49" customWidth="1"/>
    <col min="6667" max="6910" width="9.140625" style="49"/>
    <col min="6911" max="6911" width="4.7109375" style="49" customWidth="1"/>
    <col min="6912" max="6912" width="17.85546875" style="49" customWidth="1"/>
    <col min="6913" max="6913" width="7" style="49" customWidth="1"/>
    <col min="6914" max="6914" width="8.140625" style="49" customWidth="1"/>
    <col min="6915" max="6915" width="5.42578125" style="49" customWidth="1"/>
    <col min="6916" max="6916" width="6.5703125" style="49" customWidth="1"/>
    <col min="6917" max="6917" width="5.5703125" style="49" customWidth="1"/>
    <col min="6918" max="6918" width="9" style="49" customWidth="1"/>
    <col min="6919" max="6919" width="6.140625" style="49" customWidth="1"/>
    <col min="6920" max="6920" width="1" style="49" customWidth="1"/>
    <col min="6921" max="6921" width="8.5703125" style="49" customWidth="1"/>
    <col min="6922" max="6922" width="6.28515625" style="49" customWidth="1"/>
    <col min="6923" max="7166" width="9.140625" style="49"/>
    <col min="7167" max="7167" width="4.7109375" style="49" customWidth="1"/>
    <col min="7168" max="7168" width="17.85546875" style="49" customWidth="1"/>
    <col min="7169" max="7169" width="7" style="49" customWidth="1"/>
    <col min="7170" max="7170" width="8.140625" style="49" customWidth="1"/>
    <col min="7171" max="7171" width="5.42578125" style="49" customWidth="1"/>
    <col min="7172" max="7172" width="6.5703125" style="49" customWidth="1"/>
    <col min="7173" max="7173" width="5.5703125" style="49" customWidth="1"/>
    <col min="7174" max="7174" width="9" style="49" customWidth="1"/>
    <col min="7175" max="7175" width="6.140625" style="49" customWidth="1"/>
    <col min="7176" max="7176" width="1" style="49" customWidth="1"/>
    <col min="7177" max="7177" width="8.5703125" style="49" customWidth="1"/>
    <col min="7178" max="7178" width="6.28515625" style="49" customWidth="1"/>
    <col min="7179" max="7422" width="9.140625" style="49"/>
    <col min="7423" max="7423" width="4.7109375" style="49" customWidth="1"/>
    <col min="7424" max="7424" width="17.85546875" style="49" customWidth="1"/>
    <col min="7425" max="7425" width="7" style="49" customWidth="1"/>
    <col min="7426" max="7426" width="8.140625" style="49" customWidth="1"/>
    <col min="7427" max="7427" width="5.42578125" style="49" customWidth="1"/>
    <col min="7428" max="7428" width="6.5703125" style="49" customWidth="1"/>
    <col min="7429" max="7429" width="5.5703125" style="49" customWidth="1"/>
    <col min="7430" max="7430" width="9" style="49" customWidth="1"/>
    <col min="7431" max="7431" width="6.140625" style="49" customWidth="1"/>
    <col min="7432" max="7432" width="1" style="49" customWidth="1"/>
    <col min="7433" max="7433" width="8.5703125" style="49" customWidth="1"/>
    <col min="7434" max="7434" width="6.28515625" style="49" customWidth="1"/>
    <col min="7435" max="7678" width="9.140625" style="49"/>
    <col min="7679" max="7679" width="4.7109375" style="49" customWidth="1"/>
    <col min="7680" max="7680" width="17.85546875" style="49" customWidth="1"/>
    <col min="7681" max="7681" width="7" style="49" customWidth="1"/>
    <col min="7682" max="7682" width="8.140625" style="49" customWidth="1"/>
    <col min="7683" max="7683" width="5.42578125" style="49" customWidth="1"/>
    <col min="7684" max="7684" width="6.5703125" style="49" customWidth="1"/>
    <col min="7685" max="7685" width="5.5703125" style="49" customWidth="1"/>
    <col min="7686" max="7686" width="9" style="49" customWidth="1"/>
    <col min="7687" max="7687" width="6.140625" style="49" customWidth="1"/>
    <col min="7688" max="7688" width="1" style="49" customWidth="1"/>
    <col min="7689" max="7689" width="8.5703125" style="49" customWidth="1"/>
    <col min="7690" max="7690" width="6.28515625" style="49" customWidth="1"/>
    <col min="7691" max="7934" width="9.140625" style="49"/>
    <col min="7935" max="7935" width="4.7109375" style="49" customWidth="1"/>
    <col min="7936" max="7936" width="17.85546875" style="49" customWidth="1"/>
    <col min="7937" max="7937" width="7" style="49" customWidth="1"/>
    <col min="7938" max="7938" width="8.140625" style="49" customWidth="1"/>
    <col min="7939" max="7939" width="5.42578125" style="49" customWidth="1"/>
    <col min="7940" max="7940" width="6.5703125" style="49" customWidth="1"/>
    <col min="7941" max="7941" width="5.5703125" style="49" customWidth="1"/>
    <col min="7942" max="7942" width="9" style="49" customWidth="1"/>
    <col min="7943" max="7943" width="6.140625" style="49" customWidth="1"/>
    <col min="7944" max="7944" width="1" style="49" customWidth="1"/>
    <col min="7945" max="7945" width="8.5703125" style="49" customWidth="1"/>
    <col min="7946" max="7946" width="6.28515625" style="49" customWidth="1"/>
    <col min="7947" max="8190" width="9.140625" style="49"/>
    <col min="8191" max="8191" width="4.7109375" style="49" customWidth="1"/>
    <col min="8192" max="8192" width="17.85546875" style="49" customWidth="1"/>
    <col min="8193" max="8193" width="7" style="49" customWidth="1"/>
    <col min="8194" max="8194" width="8.140625" style="49" customWidth="1"/>
    <col min="8195" max="8195" width="5.42578125" style="49" customWidth="1"/>
    <col min="8196" max="8196" width="6.5703125" style="49" customWidth="1"/>
    <col min="8197" max="8197" width="5.5703125" style="49" customWidth="1"/>
    <col min="8198" max="8198" width="9" style="49" customWidth="1"/>
    <col min="8199" max="8199" width="6.140625" style="49" customWidth="1"/>
    <col min="8200" max="8200" width="1" style="49" customWidth="1"/>
    <col min="8201" max="8201" width="8.5703125" style="49" customWidth="1"/>
    <col min="8202" max="8202" width="6.28515625" style="49" customWidth="1"/>
    <col min="8203" max="8446" width="9.140625" style="49"/>
    <col min="8447" max="8447" width="4.7109375" style="49" customWidth="1"/>
    <col min="8448" max="8448" width="17.85546875" style="49" customWidth="1"/>
    <col min="8449" max="8449" width="7" style="49" customWidth="1"/>
    <col min="8450" max="8450" width="8.140625" style="49" customWidth="1"/>
    <col min="8451" max="8451" width="5.42578125" style="49" customWidth="1"/>
    <col min="8452" max="8452" width="6.5703125" style="49" customWidth="1"/>
    <col min="8453" max="8453" width="5.5703125" style="49" customWidth="1"/>
    <col min="8454" max="8454" width="9" style="49" customWidth="1"/>
    <col min="8455" max="8455" width="6.140625" style="49" customWidth="1"/>
    <col min="8456" max="8456" width="1" style="49" customWidth="1"/>
    <col min="8457" max="8457" width="8.5703125" style="49" customWidth="1"/>
    <col min="8458" max="8458" width="6.28515625" style="49" customWidth="1"/>
    <col min="8459" max="8702" width="9.140625" style="49"/>
    <col min="8703" max="8703" width="4.7109375" style="49" customWidth="1"/>
    <col min="8704" max="8704" width="17.85546875" style="49" customWidth="1"/>
    <col min="8705" max="8705" width="7" style="49" customWidth="1"/>
    <col min="8706" max="8706" width="8.140625" style="49" customWidth="1"/>
    <col min="8707" max="8707" width="5.42578125" style="49" customWidth="1"/>
    <col min="8708" max="8708" width="6.5703125" style="49" customWidth="1"/>
    <col min="8709" max="8709" width="5.5703125" style="49" customWidth="1"/>
    <col min="8710" max="8710" width="9" style="49" customWidth="1"/>
    <col min="8711" max="8711" width="6.140625" style="49" customWidth="1"/>
    <col min="8712" max="8712" width="1" style="49" customWidth="1"/>
    <col min="8713" max="8713" width="8.5703125" style="49" customWidth="1"/>
    <col min="8714" max="8714" width="6.28515625" style="49" customWidth="1"/>
    <col min="8715" max="8958" width="9.140625" style="49"/>
    <col min="8959" max="8959" width="4.7109375" style="49" customWidth="1"/>
    <col min="8960" max="8960" width="17.85546875" style="49" customWidth="1"/>
    <col min="8961" max="8961" width="7" style="49" customWidth="1"/>
    <col min="8962" max="8962" width="8.140625" style="49" customWidth="1"/>
    <col min="8963" max="8963" width="5.42578125" style="49" customWidth="1"/>
    <col min="8964" max="8964" width="6.5703125" style="49" customWidth="1"/>
    <col min="8965" max="8965" width="5.5703125" style="49" customWidth="1"/>
    <col min="8966" max="8966" width="9" style="49" customWidth="1"/>
    <col min="8967" max="8967" width="6.140625" style="49" customWidth="1"/>
    <col min="8968" max="8968" width="1" style="49" customWidth="1"/>
    <col min="8969" max="8969" width="8.5703125" style="49" customWidth="1"/>
    <col min="8970" max="8970" width="6.28515625" style="49" customWidth="1"/>
    <col min="8971" max="9214" width="9.140625" style="49"/>
    <col min="9215" max="9215" width="4.7109375" style="49" customWidth="1"/>
    <col min="9216" max="9216" width="17.85546875" style="49" customWidth="1"/>
    <col min="9217" max="9217" width="7" style="49" customWidth="1"/>
    <col min="9218" max="9218" width="8.140625" style="49" customWidth="1"/>
    <col min="9219" max="9219" width="5.42578125" style="49" customWidth="1"/>
    <col min="9220" max="9220" width="6.5703125" style="49" customWidth="1"/>
    <col min="9221" max="9221" width="5.5703125" style="49" customWidth="1"/>
    <col min="9222" max="9222" width="9" style="49" customWidth="1"/>
    <col min="9223" max="9223" width="6.140625" style="49" customWidth="1"/>
    <col min="9224" max="9224" width="1" style="49" customWidth="1"/>
    <col min="9225" max="9225" width="8.5703125" style="49" customWidth="1"/>
    <col min="9226" max="9226" width="6.28515625" style="49" customWidth="1"/>
    <col min="9227" max="9470" width="9.140625" style="49"/>
    <col min="9471" max="9471" width="4.7109375" style="49" customWidth="1"/>
    <col min="9472" max="9472" width="17.85546875" style="49" customWidth="1"/>
    <col min="9473" max="9473" width="7" style="49" customWidth="1"/>
    <col min="9474" max="9474" width="8.140625" style="49" customWidth="1"/>
    <col min="9475" max="9475" width="5.42578125" style="49" customWidth="1"/>
    <col min="9476" max="9476" width="6.5703125" style="49" customWidth="1"/>
    <col min="9477" max="9477" width="5.5703125" style="49" customWidth="1"/>
    <col min="9478" max="9478" width="9" style="49" customWidth="1"/>
    <col min="9479" max="9479" width="6.140625" style="49" customWidth="1"/>
    <col min="9480" max="9480" width="1" style="49" customWidth="1"/>
    <col min="9481" max="9481" width="8.5703125" style="49" customWidth="1"/>
    <col min="9482" max="9482" width="6.28515625" style="49" customWidth="1"/>
    <col min="9483" max="9726" width="9.140625" style="49"/>
    <col min="9727" max="9727" width="4.7109375" style="49" customWidth="1"/>
    <col min="9728" max="9728" width="17.85546875" style="49" customWidth="1"/>
    <col min="9729" max="9729" width="7" style="49" customWidth="1"/>
    <col min="9730" max="9730" width="8.140625" style="49" customWidth="1"/>
    <col min="9731" max="9731" width="5.42578125" style="49" customWidth="1"/>
    <col min="9732" max="9732" width="6.5703125" style="49" customWidth="1"/>
    <col min="9733" max="9733" width="5.5703125" style="49" customWidth="1"/>
    <col min="9734" max="9734" width="9" style="49" customWidth="1"/>
    <col min="9735" max="9735" width="6.140625" style="49" customWidth="1"/>
    <col min="9736" max="9736" width="1" style="49" customWidth="1"/>
    <col min="9737" max="9737" width="8.5703125" style="49" customWidth="1"/>
    <col min="9738" max="9738" width="6.28515625" style="49" customWidth="1"/>
    <col min="9739" max="9982" width="9.140625" style="49"/>
    <col min="9983" max="9983" width="4.7109375" style="49" customWidth="1"/>
    <col min="9984" max="9984" width="17.85546875" style="49" customWidth="1"/>
    <col min="9985" max="9985" width="7" style="49" customWidth="1"/>
    <col min="9986" max="9986" width="8.140625" style="49" customWidth="1"/>
    <col min="9987" max="9987" width="5.42578125" style="49" customWidth="1"/>
    <col min="9988" max="9988" width="6.5703125" style="49" customWidth="1"/>
    <col min="9989" max="9989" width="5.5703125" style="49" customWidth="1"/>
    <col min="9990" max="9990" width="9" style="49" customWidth="1"/>
    <col min="9991" max="9991" width="6.140625" style="49" customWidth="1"/>
    <col min="9992" max="9992" width="1" style="49" customWidth="1"/>
    <col min="9993" max="9993" width="8.5703125" style="49" customWidth="1"/>
    <col min="9994" max="9994" width="6.28515625" style="49" customWidth="1"/>
    <col min="9995" max="10238" width="9.140625" style="49"/>
    <col min="10239" max="10239" width="4.7109375" style="49" customWidth="1"/>
    <col min="10240" max="10240" width="17.85546875" style="49" customWidth="1"/>
    <col min="10241" max="10241" width="7" style="49" customWidth="1"/>
    <col min="10242" max="10242" width="8.140625" style="49" customWidth="1"/>
    <col min="10243" max="10243" width="5.42578125" style="49" customWidth="1"/>
    <col min="10244" max="10244" width="6.5703125" style="49" customWidth="1"/>
    <col min="10245" max="10245" width="5.5703125" style="49" customWidth="1"/>
    <col min="10246" max="10246" width="9" style="49" customWidth="1"/>
    <col min="10247" max="10247" width="6.140625" style="49" customWidth="1"/>
    <col min="10248" max="10248" width="1" style="49" customWidth="1"/>
    <col min="10249" max="10249" width="8.5703125" style="49" customWidth="1"/>
    <col min="10250" max="10250" width="6.28515625" style="49" customWidth="1"/>
    <col min="10251" max="10494" width="9.140625" style="49"/>
    <col min="10495" max="10495" width="4.7109375" style="49" customWidth="1"/>
    <col min="10496" max="10496" width="17.85546875" style="49" customWidth="1"/>
    <col min="10497" max="10497" width="7" style="49" customWidth="1"/>
    <col min="10498" max="10498" width="8.140625" style="49" customWidth="1"/>
    <col min="10499" max="10499" width="5.42578125" style="49" customWidth="1"/>
    <col min="10500" max="10500" width="6.5703125" style="49" customWidth="1"/>
    <col min="10501" max="10501" width="5.5703125" style="49" customWidth="1"/>
    <col min="10502" max="10502" width="9" style="49" customWidth="1"/>
    <col min="10503" max="10503" width="6.140625" style="49" customWidth="1"/>
    <col min="10504" max="10504" width="1" style="49" customWidth="1"/>
    <col min="10505" max="10505" width="8.5703125" style="49" customWidth="1"/>
    <col min="10506" max="10506" width="6.28515625" style="49" customWidth="1"/>
    <col min="10507" max="10750" width="9.140625" style="49"/>
    <col min="10751" max="10751" width="4.7109375" style="49" customWidth="1"/>
    <col min="10752" max="10752" width="17.85546875" style="49" customWidth="1"/>
    <col min="10753" max="10753" width="7" style="49" customWidth="1"/>
    <col min="10754" max="10754" width="8.140625" style="49" customWidth="1"/>
    <col min="10755" max="10755" width="5.42578125" style="49" customWidth="1"/>
    <col min="10756" max="10756" width="6.5703125" style="49" customWidth="1"/>
    <col min="10757" max="10757" width="5.5703125" style="49" customWidth="1"/>
    <col min="10758" max="10758" width="9" style="49" customWidth="1"/>
    <col min="10759" max="10759" width="6.140625" style="49" customWidth="1"/>
    <col min="10760" max="10760" width="1" style="49" customWidth="1"/>
    <col min="10761" max="10761" width="8.5703125" style="49" customWidth="1"/>
    <col min="10762" max="10762" width="6.28515625" style="49" customWidth="1"/>
    <col min="10763" max="11006" width="9.140625" style="49"/>
    <col min="11007" max="11007" width="4.7109375" style="49" customWidth="1"/>
    <col min="11008" max="11008" width="17.85546875" style="49" customWidth="1"/>
    <col min="11009" max="11009" width="7" style="49" customWidth="1"/>
    <col min="11010" max="11010" width="8.140625" style="49" customWidth="1"/>
    <col min="11011" max="11011" width="5.42578125" style="49" customWidth="1"/>
    <col min="11012" max="11012" width="6.5703125" style="49" customWidth="1"/>
    <col min="11013" max="11013" width="5.5703125" style="49" customWidth="1"/>
    <col min="11014" max="11014" width="9" style="49" customWidth="1"/>
    <col min="11015" max="11015" width="6.140625" style="49" customWidth="1"/>
    <col min="11016" max="11016" width="1" style="49" customWidth="1"/>
    <col min="11017" max="11017" width="8.5703125" style="49" customWidth="1"/>
    <col min="11018" max="11018" width="6.28515625" style="49" customWidth="1"/>
    <col min="11019" max="11262" width="9.140625" style="49"/>
    <col min="11263" max="11263" width="4.7109375" style="49" customWidth="1"/>
    <col min="11264" max="11264" width="17.85546875" style="49" customWidth="1"/>
    <col min="11265" max="11265" width="7" style="49" customWidth="1"/>
    <col min="11266" max="11266" width="8.140625" style="49" customWidth="1"/>
    <col min="11267" max="11267" width="5.42578125" style="49" customWidth="1"/>
    <col min="11268" max="11268" width="6.5703125" style="49" customWidth="1"/>
    <col min="11269" max="11269" width="5.5703125" style="49" customWidth="1"/>
    <col min="11270" max="11270" width="9" style="49" customWidth="1"/>
    <col min="11271" max="11271" width="6.140625" style="49" customWidth="1"/>
    <col min="11272" max="11272" width="1" style="49" customWidth="1"/>
    <col min="11273" max="11273" width="8.5703125" style="49" customWidth="1"/>
    <col min="11274" max="11274" width="6.28515625" style="49" customWidth="1"/>
    <col min="11275" max="11518" width="9.140625" style="49"/>
    <col min="11519" max="11519" width="4.7109375" style="49" customWidth="1"/>
    <col min="11520" max="11520" width="17.85546875" style="49" customWidth="1"/>
    <col min="11521" max="11521" width="7" style="49" customWidth="1"/>
    <col min="11522" max="11522" width="8.140625" style="49" customWidth="1"/>
    <col min="11523" max="11523" width="5.42578125" style="49" customWidth="1"/>
    <col min="11524" max="11524" width="6.5703125" style="49" customWidth="1"/>
    <col min="11525" max="11525" width="5.5703125" style="49" customWidth="1"/>
    <col min="11526" max="11526" width="9" style="49" customWidth="1"/>
    <col min="11527" max="11527" width="6.140625" style="49" customWidth="1"/>
    <col min="11528" max="11528" width="1" style="49" customWidth="1"/>
    <col min="11529" max="11529" width="8.5703125" style="49" customWidth="1"/>
    <col min="11530" max="11530" width="6.28515625" style="49" customWidth="1"/>
    <col min="11531" max="11774" width="9.140625" style="49"/>
    <col min="11775" max="11775" width="4.7109375" style="49" customWidth="1"/>
    <col min="11776" max="11776" width="17.85546875" style="49" customWidth="1"/>
    <col min="11777" max="11777" width="7" style="49" customWidth="1"/>
    <col min="11778" max="11778" width="8.140625" style="49" customWidth="1"/>
    <col min="11779" max="11779" width="5.42578125" style="49" customWidth="1"/>
    <col min="11780" max="11780" width="6.5703125" style="49" customWidth="1"/>
    <col min="11781" max="11781" width="5.5703125" style="49" customWidth="1"/>
    <col min="11782" max="11782" width="9" style="49" customWidth="1"/>
    <col min="11783" max="11783" width="6.140625" style="49" customWidth="1"/>
    <col min="11784" max="11784" width="1" style="49" customWidth="1"/>
    <col min="11785" max="11785" width="8.5703125" style="49" customWidth="1"/>
    <col min="11786" max="11786" width="6.28515625" style="49" customWidth="1"/>
    <col min="11787" max="12030" width="9.140625" style="49"/>
    <col min="12031" max="12031" width="4.7109375" style="49" customWidth="1"/>
    <col min="12032" max="12032" width="17.85546875" style="49" customWidth="1"/>
    <col min="12033" max="12033" width="7" style="49" customWidth="1"/>
    <col min="12034" max="12034" width="8.140625" style="49" customWidth="1"/>
    <col min="12035" max="12035" width="5.42578125" style="49" customWidth="1"/>
    <col min="12036" max="12036" width="6.5703125" style="49" customWidth="1"/>
    <col min="12037" max="12037" width="5.5703125" style="49" customWidth="1"/>
    <col min="12038" max="12038" width="9" style="49" customWidth="1"/>
    <col min="12039" max="12039" width="6.140625" style="49" customWidth="1"/>
    <col min="12040" max="12040" width="1" style="49" customWidth="1"/>
    <col min="12041" max="12041" width="8.5703125" style="49" customWidth="1"/>
    <col min="12042" max="12042" width="6.28515625" style="49" customWidth="1"/>
    <col min="12043" max="12286" width="9.140625" style="49"/>
    <col min="12287" max="12287" width="4.7109375" style="49" customWidth="1"/>
    <col min="12288" max="12288" width="17.85546875" style="49" customWidth="1"/>
    <col min="12289" max="12289" width="7" style="49" customWidth="1"/>
    <col min="12290" max="12290" width="8.140625" style="49" customWidth="1"/>
    <col min="12291" max="12291" width="5.42578125" style="49" customWidth="1"/>
    <col min="12292" max="12292" width="6.5703125" style="49" customWidth="1"/>
    <col min="12293" max="12293" width="5.5703125" style="49" customWidth="1"/>
    <col min="12294" max="12294" width="9" style="49" customWidth="1"/>
    <col min="12295" max="12295" width="6.140625" style="49" customWidth="1"/>
    <col min="12296" max="12296" width="1" style="49" customWidth="1"/>
    <col min="12297" max="12297" width="8.5703125" style="49" customWidth="1"/>
    <col min="12298" max="12298" width="6.28515625" style="49" customWidth="1"/>
    <col min="12299" max="12542" width="9.140625" style="49"/>
    <col min="12543" max="12543" width="4.7109375" style="49" customWidth="1"/>
    <col min="12544" max="12544" width="17.85546875" style="49" customWidth="1"/>
    <col min="12545" max="12545" width="7" style="49" customWidth="1"/>
    <col min="12546" max="12546" width="8.140625" style="49" customWidth="1"/>
    <col min="12547" max="12547" width="5.42578125" style="49" customWidth="1"/>
    <col min="12548" max="12548" width="6.5703125" style="49" customWidth="1"/>
    <col min="12549" max="12549" width="5.5703125" style="49" customWidth="1"/>
    <col min="12550" max="12550" width="9" style="49" customWidth="1"/>
    <col min="12551" max="12551" width="6.140625" style="49" customWidth="1"/>
    <col min="12552" max="12552" width="1" style="49" customWidth="1"/>
    <col min="12553" max="12553" width="8.5703125" style="49" customWidth="1"/>
    <col min="12554" max="12554" width="6.28515625" style="49" customWidth="1"/>
    <col min="12555" max="12798" width="9.140625" style="49"/>
    <col min="12799" max="12799" width="4.7109375" style="49" customWidth="1"/>
    <col min="12800" max="12800" width="17.85546875" style="49" customWidth="1"/>
    <col min="12801" max="12801" width="7" style="49" customWidth="1"/>
    <col min="12802" max="12802" width="8.140625" style="49" customWidth="1"/>
    <col min="12803" max="12803" width="5.42578125" style="49" customWidth="1"/>
    <col min="12804" max="12804" width="6.5703125" style="49" customWidth="1"/>
    <col min="12805" max="12805" width="5.5703125" style="49" customWidth="1"/>
    <col min="12806" max="12806" width="9" style="49" customWidth="1"/>
    <col min="12807" max="12807" width="6.140625" style="49" customWidth="1"/>
    <col min="12808" max="12808" width="1" style="49" customWidth="1"/>
    <col min="12809" max="12809" width="8.5703125" style="49" customWidth="1"/>
    <col min="12810" max="12810" width="6.28515625" style="49" customWidth="1"/>
    <col min="12811" max="13054" width="9.140625" style="49"/>
    <col min="13055" max="13055" width="4.7109375" style="49" customWidth="1"/>
    <col min="13056" max="13056" width="17.85546875" style="49" customWidth="1"/>
    <col min="13057" max="13057" width="7" style="49" customWidth="1"/>
    <col min="13058" max="13058" width="8.140625" style="49" customWidth="1"/>
    <col min="13059" max="13059" width="5.42578125" style="49" customWidth="1"/>
    <col min="13060" max="13060" width="6.5703125" style="49" customWidth="1"/>
    <col min="13061" max="13061" width="5.5703125" style="49" customWidth="1"/>
    <col min="13062" max="13062" width="9" style="49" customWidth="1"/>
    <col min="13063" max="13063" width="6.140625" style="49" customWidth="1"/>
    <col min="13064" max="13064" width="1" style="49" customWidth="1"/>
    <col min="13065" max="13065" width="8.5703125" style="49" customWidth="1"/>
    <col min="13066" max="13066" width="6.28515625" style="49" customWidth="1"/>
    <col min="13067" max="13310" width="9.140625" style="49"/>
    <col min="13311" max="13311" width="4.7109375" style="49" customWidth="1"/>
    <col min="13312" max="13312" width="17.85546875" style="49" customWidth="1"/>
    <col min="13313" max="13313" width="7" style="49" customWidth="1"/>
    <col min="13314" max="13314" width="8.140625" style="49" customWidth="1"/>
    <col min="13315" max="13315" width="5.42578125" style="49" customWidth="1"/>
    <col min="13316" max="13316" width="6.5703125" style="49" customWidth="1"/>
    <col min="13317" max="13317" width="5.5703125" style="49" customWidth="1"/>
    <col min="13318" max="13318" width="9" style="49" customWidth="1"/>
    <col min="13319" max="13319" width="6.140625" style="49" customWidth="1"/>
    <col min="13320" max="13320" width="1" style="49" customWidth="1"/>
    <col min="13321" max="13321" width="8.5703125" style="49" customWidth="1"/>
    <col min="13322" max="13322" width="6.28515625" style="49" customWidth="1"/>
    <col min="13323" max="13566" width="9.140625" style="49"/>
    <col min="13567" max="13567" width="4.7109375" style="49" customWidth="1"/>
    <col min="13568" max="13568" width="17.85546875" style="49" customWidth="1"/>
    <col min="13569" max="13569" width="7" style="49" customWidth="1"/>
    <col min="13570" max="13570" width="8.140625" style="49" customWidth="1"/>
    <col min="13571" max="13571" width="5.42578125" style="49" customWidth="1"/>
    <col min="13572" max="13572" width="6.5703125" style="49" customWidth="1"/>
    <col min="13573" max="13573" width="5.5703125" style="49" customWidth="1"/>
    <col min="13574" max="13574" width="9" style="49" customWidth="1"/>
    <col min="13575" max="13575" width="6.140625" style="49" customWidth="1"/>
    <col min="13576" max="13576" width="1" style="49" customWidth="1"/>
    <col min="13577" max="13577" width="8.5703125" style="49" customWidth="1"/>
    <col min="13578" max="13578" width="6.28515625" style="49" customWidth="1"/>
    <col min="13579" max="13822" width="9.140625" style="49"/>
    <col min="13823" max="13823" width="4.7109375" style="49" customWidth="1"/>
    <col min="13824" max="13824" width="17.85546875" style="49" customWidth="1"/>
    <col min="13825" max="13825" width="7" style="49" customWidth="1"/>
    <col min="13826" max="13826" width="8.140625" style="49" customWidth="1"/>
    <col min="13827" max="13827" width="5.42578125" style="49" customWidth="1"/>
    <col min="13828" max="13828" width="6.5703125" style="49" customWidth="1"/>
    <col min="13829" max="13829" width="5.5703125" style="49" customWidth="1"/>
    <col min="13830" max="13830" width="9" style="49" customWidth="1"/>
    <col min="13831" max="13831" width="6.140625" style="49" customWidth="1"/>
    <col min="13832" max="13832" width="1" style="49" customWidth="1"/>
    <col min="13833" max="13833" width="8.5703125" style="49" customWidth="1"/>
    <col min="13834" max="13834" width="6.28515625" style="49" customWidth="1"/>
    <col min="13835" max="14078" width="9.140625" style="49"/>
    <col min="14079" max="14079" width="4.7109375" style="49" customWidth="1"/>
    <col min="14080" max="14080" width="17.85546875" style="49" customWidth="1"/>
    <col min="14081" max="14081" width="7" style="49" customWidth="1"/>
    <col min="14082" max="14082" width="8.140625" style="49" customWidth="1"/>
    <col min="14083" max="14083" width="5.42578125" style="49" customWidth="1"/>
    <col min="14084" max="14084" width="6.5703125" style="49" customWidth="1"/>
    <col min="14085" max="14085" width="5.5703125" style="49" customWidth="1"/>
    <col min="14086" max="14086" width="9" style="49" customWidth="1"/>
    <col min="14087" max="14087" width="6.140625" style="49" customWidth="1"/>
    <col min="14088" max="14088" width="1" style="49" customWidth="1"/>
    <col min="14089" max="14089" width="8.5703125" style="49" customWidth="1"/>
    <col min="14090" max="14090" width="6.28515625" style="49" customWidth="1"/>
    <col min="14091" max="14334" width="9.140625" style="49"/>
    <col min="14335" max="14335" width="4.7109375" style="49" customWidth="1"/>
    <col min="14336" max="14336" width="17.85546875" style="49" customWidth="1"/>
    <col min="14337" max="14337" width="7" style="49" customWidth="1"/>
    <col min="14338" max="14338" width="8.140625" style="49" customWidth="1"/>
    <col min="14339" max="14339" width="5.42578125" style="49" customWidth="1"/>
    <col min="14340" max="14340" width="6.5703125" style="49" customWidth="1"/>
    <col min="14341" max="14341" width="5.5703125" style="49" customWidth="1"/>
    <col min="14342" max="14342" width="9" style="49" customWidth="1"/>
    <col min="14343" max="14343" width="6.140625" style="49" customWidth="1"/>
    <col min="14344" max="14344" width="1" style="49" customWidth="1"/>
    <col min="14345" max="14345" width="8.5703125" style="49" customWidth="1"/>
    <col min="14346" max="14346" width="6.28515625" style="49" customWidth="1"/>
    <col min="14347" max="14590" width="9.140625" style="49"/>
    <col min="14591" max="14591" width="4.7109375" style="49" customWidth="1"/>
    <col min="14592" max="14592" width="17.85546875" style="49" customWidth="1"/>
    <col min="14593" max="14593" width="7" style="49" customWidth="1"/>
    <col min="14594" max="14594" width="8.140625" style="49" customWidth="1"/>
    <col min="14595" max="14595" width="5.42578125" style="49" customWidth="1"/>
    <col min="14596" max="14596" width="6.5703125" style="49" customWidth="1"/>
    <col min="14597" max="14597" width="5.5703125" style="49" customWidth="1"/>
    <col min="14598" max="14598" width="9" style="49" customWidth="1"/>
    <col min="14599" max="14599" width="6.140625" style="49" customWidth="1"/>
    <col min="14600" max="14600" width="1" style="49" customWidth="1"/>
    <col min="14601" max="14601" width="8.5703125" style="49" customWidth="1"/>
    <col min="14602" max="14602" width="6.28515625" style="49" customWidth="1"/>
    <col min="14603" max="14846" width="9.140625" style="49"/>
    <col min="14847" max="14847" width="4.7109375" style="49" customWidth="1"/>
    <col min="14848" max="14848" width="17.85546875" style="49" customWidth="1"/>
    <col min="14849" max="14849" width="7" style="49" customWidth="1"/>
    <col min="14850" max="14850" width="8.140625" style="49" customWidth="1"/>
    <col min="14851" max="14851" width="5.42578125" style="49" customWidth="1"/>
    <col min="14852" max="14852" width="6.5703125" style="49" customWidth="1"/>
    <col min="14853" max="14853" width="5.5703125" style="49" customWidth="1"/>
    <col min="14854" max="14854" width="9" style="49" customWidth="1"/>
    <col min="14855" max="14855" width="6.140625" style="49" customWidth="1"/>
    <col min="14856" max="14856" width="1" style="49" customWidth="1"/>
    <col min="14857" max="14857" width="8.5703125" style="49" customWidth="1"/>
    <col min="14858" max="14858" width="6.28515625" style="49" customWidth="1"/>
    <col min="14859" max="15102" width="9.140625" style="49"/>
    <col min="15103" max="15103" width="4.7109375" style="49" customWidth="1"/>
    <col min="15104" max="15104" width="17.85546875" style="49" customWidth="1"/>
    <col min="15105" max="15105" width="7" style="49" customWidth="1"/>
    <col min="15106" max="15106" width="8.140625" style="49" customWidth="1"/>
    <col min="15107" max="15107" width="5.42578125" style="49" customWidth="1"/>
    <col min="15108" max="15108" width="6.5703125" style="49" customWidth="1"/>
    <col min="15109" max="15109" width="5.5703125" style="49" customWidth="1"/>
    <col min="15110" max="15110" width="9" style="49" customWidth="1"/>
    <col min="15111" max="15111" width="6.140625" style="49" customWidth="1"/>
    <col min="15112" max="15112" width="1" style="49" customWidth="1"/>
    <col min="15113" max="15113" width="8.5703125" style="49" customWidth="1"/>
    <col min="15114" max="15114" width="6.28515625" style="49" customWidth="1"/>
    <col min="15115" max="15358" width="9.140625" style="49"/>
    <col min="15359" max="15359" width="4.7109375" style="49" customWidth="1"/>
    <col min="15360" max="15360" width="17.85546875" style="49" customWidth="1"/>
    <col min="15361" max="15361" width="7" style="49" customWidth="1"/>
    <col min="15362" max="15362" width="8.140625" style="49" customWidth="1"/>
    <col min="15363" max="15363" width="5.42578125" style="49" customWidth="1"/>
    <col min="15364" max="15364" width="6.5703125" style="49" customWidth="1"/>
    <col min="15365" max="15365" width="5.5703125" style="49" customWidth="1"/>
    <col min="15366" max="15366" width="9" style="49" customWidth="1"/>
    <col min="15367" max="15367" width="6.140625" style="49" customWidth="1"/>
    <col min="15368" max="15368" width="1" style="49" customWidth="1"/>
    <col min="15369" max="15369" width="8.5703125" style="49" customWidth="1"/>
    <col min="15370" max="15370" width="6.28515625" style="49" customWidth="1"/>
    <col min="15371" max="15614" width="9.140625" style="49"/>
    <col min="15615" max="15615" width="4.7109375" style="49" customWidth="1"/>
    <col min="15616" max="15616" width="17.85546875" style="49" customWidth="1"/>
    <col min="15617" max="15617" width="7" style="49" customWidth="1"/>
    <col min="15618" max="15618" width="8.140625" style="49" customWidth="1"/>
    <col min="15619" max="15619" width="5.42578125" style="49" customWidth="1"/>
    <col min="15620" max="15620" width="6.5703125" style="49" customWidth="1"/>
    <col min="15621" max="15621" width="5.5703125" style="49" customWidth="1"/>
    <col min="15622" max="15622" width="9" style="49" customWidth="1"/>
    <col min="15623" max="15623" width="6.140625" style="49" customWidth="1"/>
    <col min="15624" max="15624" width="1" style="49" customWidth="1"/>
    <col min="15625" max="15625" width="8.5703125" style="49" customWidth="1"/>
    <col min="15626" max="15626" width="6.28515625" style="49" customWidth="1"/>
    <col min="15627" max="15870" width="9.140625" style="49"/>
    <col min="15871" max="15871" width="4.7109375" style="49" customWidth="1"/>
    <col min="15872" max="15872" width="17.85546875" style="49" customWidth="1"/>
    <col min="15873" max="15873" width="7" style="49" customWidth="1"/>
    <col min="15874" max="15874" width="8.140625" style="49" customWidth="1"/>
    <col min="15875" max="15875" width="5.42578125" style="49" customWidth="1"/>
    <col min="15876" max="15876" width="6.5703125" style="49" customWidth="1"/>
    <col min="15877" max="15877" width="5.5703125" style="49" customWidth="1"/>
    <col min="15878" max="15878" width="9" style="49" customWidth="1"/>
    <col min="15879" max="15879" width="6.140625" style="49" customWidth="1"/>
    <col min="15880" max="15880" width="1" style="49" customWidth="1"/>
    <col min="15881" max="15881" width="8.5703125" style="49" customWidth="1"/>
    <col min="15882" max="15882" width="6.28515625" style="49" customWidth="1"/>
    <col min="15883" max="16126" width="9.140625" style="49"/>
    <col min="16127" max="16127" width="4.7109375" style="49" customWidth="1"/>
    <col min="16128" max="16128" width="17.85546875" style="49" customWidth="1"/>
    <col min="16129" max="16129" width="7" style="49" customWidth="1"/>
    <col min="16130" max="16130" width="8.140625" style="49" customWidth="1"/>
    <col min="16131" max="16131" width="5.42578125" style="49" customWidth="1"/>
    <col min="16132" max="16132" width="6.5703125" style="49" customWidth="1"/>
    <col min="16133" max="16133" width="5.5703125" style="49" customWidth="1"/>
    <col min="16134" max="16134" width="9" style="49" customWidth="1"/>
    <col min="16135" max="16135" width="6.140625" style="49" customWidth="1"/>
    <col min="16136" max="16136" width="1" style="49" customWidth="1"/>
    <col min="16137" max="16137" width="8.5703125" style="49" customWidth="1"/>
    <col min="16138" max="16138" width="6.28515625" style="49" customWidth="1"/>
    <col min="16139" max="16384" width="9.140625" style="49"/>
  </cols>
  <sheetData>
    <row r="1" spans="1:13" s="17" customFormat="1" x14ac:dyDescent="0.25">
      <c r="A1" s="17" t="s">
        <v>27</v>
      </c>
      <c r="B1" s="47"/>
      <c r="C1" s="47"/>
      <c r="D1" s="26"/>
      <c r="I1" s="70"/>
      <c r="J1" s="70"/>
      <c r="L1" s="27"/>
      <c r="M1" s="72"/>
    </row>
    <row r="2" spans="1:13" x14ac:dyDescent="0.25">
      <c r="J2" s="70" t="s">
        <v>61</v>
      </c>
      <c r="L2" s="27" t="s">
        <v>54</v>
      </c>
      <c r="M2" s="72" t="s">
        <v>54</v>
      </c>
    </row>
    <row r="3" spans="1:13" s="17" customFormat="1" x14ac:dyDescent="0.25">
      <c r="B3" s="47" t="s">
        <v>1</v>
      </c>
      <c r="C3" s="47" t="s">
        <v>28</v>
      </c>
      <c r="D3" s="27" t="s">
        <v>29</v>
      </c>
      <c r="E3" s="17" t="s">
        <v>30</v>
      </c>
      <c r="F3" s="17" t="s">
        <v>31</v>
      </c>
      <c r="G3" s="17" t="s">
        <v>32</v>
      </c>
      <c r="H3" s="27" t="s">
        <v>25</v>
      </c>
      <c r="I3" s="72" t="s">
        <v>38</v>
      </c>
      <c r="J3" s="72" t="s">
        <v>38</v>
      </c>
      <c r="K3" s="17" t="s">
        <v>33</v>
      </c>
      <c r="L3" s="27" t="s">
        <v>55</v>
      </c>
      <c r="M3" s="72" t="s">
        <v>56</v>
      </c>
    </row>
    <row r="4" spans="1:13" x14ac:dyDescent="0.25">
      <c r="A4" s="49">
        <v>1</v>
      </c>
      <c r="B4" s="8" t="s">
        <v>69</v>
      </c>
      <c r="C4" s="62" t="str">
        <f>VLOOKUP(B4,'SB Team'!$B$4:$M$134,2,FALSE)</f>
        <v>NDSU</v>
      </c>
      <c r="D4" s="52">
        <f>VLOOKUP(B4,'SB Team'!$B$4:$M$134,12,FALSE)</f>
        <v>574</v>
      </c>
      <c r="E4" s="52">
        <f>VLOOKUP(B4,'SB Team'!$B$4:$Y$134,24,FALSE)</f>
        <v>569</v>
      </c>
      <c r="F4" s="52">
        <f>VLOOKUP(B4,'SB Team'!$B$4:$AK$134,36,FALSE)</f>
        <v>575</v>
      </c>
      <c r="G4" s="52">
        <f>VLOOKUP(B4,'SB Team'!$B$4:$AW$134,48,FALSE)</f>
        <v>563</v>
      </c>
      <c r="H4" s="51">
        <f t="shared" ref="H4:H35" si="0">SUM(D4,E4,F4,G4,K4)</f>
        <v>2854</v>
      </c>
      <c r="I4" s="105">
        <f t="shared" ref="I4:I43" si="1">AVERAGE(D4,E4,F4,G4,K4)</f>
        <v>570.79999999999995</v>
      </c>
      <c r="J4" s="105">
        <f t="shared" ref="J4:J35" si="2">AVERAGE(F4:G4)</f>
        <v>569</v>
      </c>
      <c r="K4" s="52">
        <f>VLOOKUP(B4,'SB Team'!$B$4:$BJ$134,61,FALSE)</f>
        <v>573</v>
      </c>
      <c r="L4" s="108">
        <f t="shared" ref="L4:L35" si="3">IF(COUNTIF(D4:G4,0)=0,1-(J4-K4)/K4,"DNQ")</f>
        <v>1.0069808027923211</v>
      </c>
      <c r="M4" s="109">
        <f t="shared" ref="M4:M35" si="4">IF(COUNTIF(D4:G4,0)=0,L4*(K4-J4)+K4,"DNQ")</f>
        <v>577.02792321116931</v>
      </c>
    </row>
    <row r="5" spans="1:13" x14ac:dyDescent="0.25">
      <c r="A5" s="49">
        <f t="shared" ref="A5:A63" si="5">A4+1</f>
        <v>2</v>
      </c>
      <c r="B5" s="8" t="s">
        <v>93</v>
      </c>
      <c r="C5" s="62" t="str">
        <f>VLOOKUP(B5,'SB Team'!$B$4:$M$134,2,FALSE)</f>
        <v>LU</v>
      </c>
      <c r="D5" s="52">
        <f>VLOOKUP(B5,'SB Team'!$B$4:$M$134,12,FALSE)</f>
        <v>566</v>
      </c>
      <c r="E5" s="52">
        <f>VLOOKUP(B5,'SB Team'!$B$4:$Y$134,24,FALSE)</f>
        <v>569</v>
      </c>
      <c r="F5" s="52">
        <f>VLOOKUP(B5,'SB Team'!$B$4:$AK$134,36,FALSE)</f>
        <v>563</v>
      </c>
      <c r="G5" s="52">
        <f>VLOOKUP(B5,'SB Team'!$B$4:$AW$134,48,FALSE)</f>
        <v>568</v>
      </c>
      <c r="H5" s="51">
        <f t="shared" si="0"/>
        <v>2835</v>
      </c>
      <c r="I5" s="105">
        <f t="shared" si="1"/>
        <v>567</v>
      </c>
      <c r="J5" s="105">
        <f t="shared" si="2"/>
        <v>565.5</v>
      </c>
      <c r="K5" s="52">
        <f>VLOOKUP(B5,'SB Team'!$B$4:$BJ$134,61,FALSE)</f>
        <v>569</v>
      </c>
      <c r="L5" s="108">
        <f t="shared" si="3"/>
        <v>1.0061511423550087</v>
      </c>
      <c r="M5" s="109">
        <f t="shared" si="4"/>
        <v>572.5215289982425</v>
      </c>
    </row>
    <row r="6" spans="1:13" x14ac:dyDescent="0.25">
      <c r="A6" s="49">
        <f t="shared" si="5"/>
        <v>3</v>
      </c>
      <c r="B6" s="8" t="s">
        <v>92</v>
      </c>
      <c r="C6" s="62" t="str">
        <f>VLOOKUP(B6,'SB Team'!$B$4:$M$134,2,FALSE)</f>
        <v>LU</v>
      </c>
      <c r="D6" s="52">
        <f>VLOOKUP(B6,'SB Team'!$B$4:$M$134,12,FALSE)</f>
        <v>573</v>
      </c>
      <c r="E6" s="52">
        <f>VLOOKUP(B6,'SB Team'!$B$4:$Y$134,24,FALSE)</f>
        <v>565</v>
      </c>
      <c r="F6" s="52">
        <f>VLOOKUP(B6,'SB Team'!$B$4:$AK$134,36,FALSE)</f>
        <v>570</v>
      </c>
      <c r="G6" s="52">
        <f>VLOOKUP(B6,'SB Team'!$B$4:$AW$134,48,FALSE)</f>
        <v>560</v>
      </c>
      <c r="H6" s="51">
        <f t="shared" si="0"/>
        <v>2822</v>
      </c>
      <c r="I6" s="105">
        <f t="shared" si="1"/>
        <v>564.4</v>
      </c>
      <c r="J6" s="105">
        <f t="shared" si="2"/>
        <v>565</v>
      </c>
      <c r="K6" s="52">
        <f>VLOOKUP(B6,'SB Team'!$B$4:$BJ$134,61,FALSE)</f>
        <v>554</v>
      </c>
      <c r="L6" s="108">
        <f t="shared" si="3"/>
        <v>0.98014440433213001</v>
      </c>
      <c r="M6" s="109">
        <f t="shared" si="4"/>
        <v>543.21841155234654</v>
      </c>
    </row>
    <row r="7" spans="1:13" x14ac:dyDescent="0.25">
      <c r="A7" s="49">
        <f t="shared" si="5"/>
        <v>4</v>
      </c>
      <c r="B7" s="8" t="s">
        <v>70</v>
      </c>
      <c r="C7" s="62" t="str">
        <f>VLOOKUP(B7,'SB Team'!$B$4:$M$134,2,FALSE)</f>
        <v>NDSU</v>
      </c>
      <c r="D7" s="52">
        <f>VLOOKUP(B7,'SB Team'!$B$4:$M$134,12,FALSE)</f>
        <v>555</v>
      </c>
      <c r="E7" s="52">
        <f>VLOOKUP(B7,'SB Team'!$B$4:$Y$134,24,FALSE)</f>
        <v>555</v>
      </c>
      <c r="F7" s="52">
        <f>VLOOKUP(B7,'SB Team'!$B$4:$AK$134,36,FALSE)</f>
        <v>551</v>
      </c>
      <c r="G7" s="52">
        <f>VLOOKUP(B7,'SB Team'!$B$4:$AW$134,48,FALSE)</f>
        <v>563</v>
      </c>
      <c r="H7" s="51">
        <f t="shared" si="0"/>
        <v>2792</v>
      </c>
      <c r="I7" s="105">
        <f t="shared" si="1"/>
        <v>558.4</v>
      </c>
      <c r="J7" s="105">
        <f t="shared" si="2"/>
        <v>557</v>
      </c>
      <c r="K7" s="52">
        <f>VLOOKUP(B7,'SB Team'!$B$4:$BJ$134,61,FALSE)</f>
        <v>568</v>
      </c>
      <c r="L7" s="108">
        <f t="shared" si="3"/>
        <v>1.0193661971830985</v>
      </c>
      <c r="M7" s="109">
        <f t="shared" si="4"/>
        <v>579.21302816901414</v>
      </c>
    </row>
    <row r="8" spans="1:13" x14ac:dyDescent="0.25">
      <c r="A8" s="49">
        <f t="shared" si="5"/>
        <v>5</v>
      </c>
      <c r="B8" s="8" t="s">
        <v>107</v>
      </c>
      <c r="C8" s="62" t="str">
        <f>VLOOKUP(B8,'SB Team'!$B$4:$M$134,2,FALSE)</f>
        <v>UAC</v>
      </c>
      <c r="D8" s="52">
        <f>VLOOKUP(B8,'SB Team'!$B$4:$M$134,12,FALSE)</f>
        <v>554</v>
      </c>
      <c r="E8" s="52">
        <f>VLOOKUP(B8,'SB Team'!$B$4:$Y$134,24,FALSE)</f>
        <v>562</v>
      </c>
      <c r="F8" s="52">
        <f>VLOOKUP(B8,'SB Team'!$B$4:$AK$134,36,FALSE)</f>
        <v>555</v>
      </c>
      <c r="G8" s="52">
        <f>VLOOKUP(B8,'SB Team'!$B$4:$AW$134,48,FALSE)</f>
        <v>563</v>
      </c>
      <c r="H8" s="51">
        <f t="shared" si="0"/>
        <v>2780</v>
      </c>
      <c r="I8" s="105">
        <f t="shared" si="1"/>
        <v>556</v>
      </c>
      <c r="J8" s="105">
        <f t="shared" si="2"/>
        <v>559</v>
      </c>
      <c r="K8" s="52">
        <f>VLOOKUP(B8,'SB Team'!$B$4:$BJ$134,61,FALSE)</f>
        <v>546</v>
      </c>
      <c r="L8" s="108">
        <f t="shared" si="3"/>
        <v>0.97619047619047616</v>
      </c>
      <c r="M8" s="109">
        <f t="shared" si="4"/>
        <v>533.30952380952385</v>
      </c>
    </row>
    <row r="9" spans="1:13" x14ac:dyDescent="0.25">
      <c r="A9" s="49">
        <f t="shared" si="5"/>
        <v>6</v>
      </c>
      <c r="B9" s="8" t="s">
        <v>120</v>
      </c>
      <c r="C9" s="62" t="str">
        <f>VLOOKUP(B9,'SB Team'!$B$4:$M$134,2,FALSE)</f>
        <v>NDSU</v>
      </c>
      <c r="D9" s="52">
        <f>VLOOKUP(B9,'SB Team'!$B$4:$M$134,12,FALSE)</f>
        <v>558</v>
      </c>
      <c r="E9" s="52">
        <f>VLOOKUP(B9,'SB Team'!$B$4:$Y$134,24,FALSE)</f>
        <v>547</v>
      </c>
      <c r="F9" s="52">
        <f>VLOOKUP(B9,'SB Team'!$B$4:$AK$134,36,FALSE)</f>
        <v>543</v>
      </c>
      <c r="G9" s="52">
        <f>VLOOKUP(B9,'SB Team'!$B$4:$AW$134,48,FALSE)</f>
        <v>556</v>
      </c>
      <c r="H9" s="51">
        <f t="shared" si="0"/>
        <v>2753</v>
      </c>
      <c r="I9" s="105">
        <f t="shared" si="1"/>
        <v>550.6</v>
      </c>
      <c r="J9" s="105">
        <f t="shared" si="2"/>
        <v>549.5</v>
      </c>
      <c r="K9" s="52">
        <f>VLOOKUP(B9,'SB Team'!$B$4:$BJ$134,61,FALSE)</f>
        <v>549</v>
      </c>
      <c r="L9" s="108">
        <f t="shared" si="3"/>
        <v>0.99908925318761388</v>
      </c>
      <c r="M9" s="109">
        <f t="shared" si="4"/>
        <v>548.50045537340623</v>
      </c>
    </row>
    <row r="10" spans="1:13" x14ac:dyDescent="0.25">
      <c r="A10" s="49">
        <f t="shared" si="5"/>
        <v>7</v>
      </c>
      <c r="B10" s="8" t="s">
        <v>110</v>
      </c>
      <c r="C10" s="62" t="str">
        <f>VLOOKUP(B10,'SB Team'!$B$4:$M$134,2,FALSE)</f>
        <v>UAC</v>
      </c>
      <c r="D10" s="52">
        <f>VLOOKUP(B10,'SB Team'!$B$4:$M$134,12,FALSE)</f>
        <v>547</v>
      </c>
      <c r="E10" s="52">
        <f>VLOOKUP(B10,'SB Team'!$B$4:$Y$134,24,FALSE)</f>
        <v>545</v>
      </c>
      <c r="F10" s="52">
        <f>VLOOKUP(B10,'SB Team'!$B$4:$AK$134,36,FALSE)</f>
        <v>560</v>
      </c>
      <c r="G10" s="52">
        <f>VLOOKUP(B10,'SB Team'!$B$4:$AW$134,48,FALSE)</f>
        <v>556</v>
      </c>
      <c r="H10" s="51">
        <f t="shared" si="0"/>
        <v>2747</v>
      </c>
      <c r="I10" s="105">
        <f t="shared" si="1"/>
        <v>549.4</v>
      </c>
      <c r="J10" s="105">
        <f t="shared" si="2"/>
        <v>558</v>
      </c>
      <c r="K10" s="52">
        <f>VLOOKUP(B10,'SB Team'!$B$4:$BJ$134,61,FALSE)</f>
        <v>539</v>
      </c>
      <c r="L10" s="108">
        <f t="shared" si="3"/>
        <v>0.96474953617810766</v>
      </c>
      <c r="M10" s="109">
        <f t="shared" si="4"/>
        <v>520.66975881261601</v>
      </c>
    </row>
    <row r="11" spans="1:13" x14ac:dyDescent="0.25">
      <c r="A11" s="49">
        <f t="shared" si="5"/>
        <v>8</v>
      </c>
      <c r="B11" s="8" t="s">
        <v>98</v>
      </c>
      <c r="C11" s="62" t="str">
        <f>VLOOKUP(B11,'SB Team'!$B$4:$M$134,2,FALSE)</f>
        <v>UAC</v>
      </c>
      <c r="D11" s="52">
        <f>VLOOKUP(B11,'SB Team'!$B$4:$M$134,12,FALSE)</f>
        <v>543</v>
      </c>
      <c r="E11" s="52">
        <f>VLOOKUP(B11,'SB Team'!$B$4:$Y$134,24,FALSE)</f>
        <v>551</v>
      </c>
      <c r="F11" s="52">
        <f>VLOOKUP(B11,'SB Team'!$B$4:$AK$134,36,FALSE)</f>
        <v>554</v>
      </c>
      <c r="G11" s="52">
        <f>VLOOKUP(B11,'SB Team'!$B$4:$AW$134,48,FALSE)</f>
        <v>542</v>
      </c>
      <c r="H11" s="51">
        <f t="shared" si="0"/>
        <v>2732</v>
      </c>
      <c r="I11" s="105">
        <f t="shared" si="1"/>
        <v>546.4</v>
      </c>
      <c r="J11" s="105">
        <f t="shared" si="2"/>
        <v>548</v>
      </c>
      <c r="K11" s="52">
        <f>VLOOKUP(B11,'SB Team'!$B$4:$BJ$134,61,FALSE)</f>
        <v>542</v>
      </c>
      <c r="L11" s="108">
        <f t="shared" si="3"/>
        <v>0.98892988929889303</v>
      </c>
      <c r="M11" s="109">
        <f t="shared" si="4"/>
        <v>536.06642066420659</v>
      </c>
    </row>
    <row r="12" spans="1:13" x14ac:dyDescent="0.25">
      <c r="A12" s="49">
        <f t="shared" si="5"/>
        <v>9</v>
      </c>
      <c r="B12" s="14" t="s">
        <v>68</v>
      </c>
      <c r="C12" s="62" t="str">
        <f>VLOOKUP(B12,'SB Team'!$B$4:$M$134,2,FALSE)</f>
        <v>UM</v>
      </c>
      <c r="D12" s="52">
        <f>VLOOKUP(B12,'SB Team'!$B$4:$M$134,12,FALSE)</f>
        <v>531</v>
      </c>
      <c r="E12" s="52">
        <f>VLOOKUP(B12,'SB Team'!$B$4:$Y$134,24,FALSE)</f>
        <v>534</v>
      </c>
      <c r="F12" s="52">
        <f>VLOOKUP(B12,'SB Team'!$B$4:$AK$134,36,FALSE)</f>
        <v>546</v>
      </c>
      <c r="G12" s="52">
        <f>VLOOKUP(B12,'SB Team'!$B$4:$AW$134,48,FALSE)</f>
        <v>539</v>
      </c>
      <c r="H12" s="51">
        <f t="shared" si="0"/>
        <v>2692</v>
      </c>
      <c r="I12" s="105">
        <f t="shared" si="1"/>
        <v>538.4</v>
      </c>
      <c r="J12" s="105">
        <f t="shared" si="2"/>
        <v>542.5</v>
      </c>
      <c r="K12" s="52">
        <f>VLOOKUP(B12,'SB Team'!$B$4:$BJ$134,61,FALSE)</f>
        <v>542</v>
      </c>
      <c r="L12" s="108">
        <f t="shared" si="3"/>
        <v>0.99907749077490771</v>
      </c>
      <c r="M12" s="109">
        <f t="shared" si="4"/>
        <v>541.50046125461256</v>
      </c>
    </row>
    <row r="13" spans="1:13" x14ac:dyDescent="0.25">
      <c r="A13" s="49">
        <f t="shared" si="5"/>
        <v>10</v>
      </c>
      <c r="B13" s="8" t="s">
        <v>121</v>
      </c>
      <c r="C13" s="62" t="str">
        <f>VLOOKUP(B13,'SB Team'!$B$4:$M$134,2,FALSE)</f>
        <v>NDSU</v>
      </c>
      <c r="D13" s="52">
        <f>VLOOKUP(B13,'SB Team'!$B$4:$M$134,12,FALSE)</f>
        <v>535</v>
      </c>
      <c r="E13" s="52">
        <f>VLOOKUP(B13,'SB Team'!$B$4:$Y$134,24,FALSE)</f>
        <v>534</v>
      </c>
      <c r="F13" s="52">
        <f>VLOOKUP(B13,'SB Team'!$B$4:$AK$134,36,FALSE)</f>
        <v>535</v>
      </c>
      <c r="G13" s="52">
        <f>VLOOKUP(B13,'SB Team'!$B$4:$AW$134,48,FALSE)</f>
        <v>547</v>
      </c>
      <c r="H13" s="51">
        <f t="shared" si="0"/>
        <v>2688</v>
      </c>
      <c r="I13" s="105">
        <f t="shared" si="1"/>
        <v>537.6</v>
      </c>
      <c r="J13" s="105">
        <f t="shared" si="2"/>
        <v>541</v>
      </c>
      <c r="K13" s="52">
        <f>VLOOKUP(B13,'SB Team'!$B$4:$BJ$134,61,FALSE)</f>
        <v>537</v>
      </c>
      <c r="L13" s="108">
        <f t="shared" si="3"/>
        <v>0.99255121042830541</v>
      </c>
      <c r="M13" s="109">
        <f t="shared" si="4"/>
        <v>533.02979515828679</v>
      </c>
    </row>
    <row r="14" spans="1:13" x14ac:dyDescent="0.25">
      <c r="A14" s="49">
        <f t="shared" si="5"/>
        <v>11</v>
      </c>
      <c r="B14" s="8" t="s">
        <v>108</v>
      </c>
      <c r="C14" s="62" t="str">
        <f>VLOOKUP(B14,'SB Team'!$B$4:$M$134,2,FALSE)</f>
        <v>UAC</v>
      </c>
      <c r="D14" s="52">
        <f>VLOOKUP(B14,'SB Team'!$B$4:$M$134,12,FALSE)</f>
        <v>517</v>
      </c>
      <c r="E14" s="52">
        <f>VLOOKUP(B14,'SB Team'!$B$4:$Y$134,24,FALSE)</f>
        <v>535</v>
      </c>
      <c r="F14" s="52">
        <f>VLOOKUP(B14,'SB Team'!$B$4:$AK$134,36,FALSE)</f>
        <v>541</v>
      </c>
      <c r="G14" s="52">
        <f>VLOOKUP(B14,'SB Team'!$B$4:$AW$134,48,FALSE)</f>
        <v>549</v>
      </c>
      <c r="H14" s="51">
        <f t="shared" si="0"/>
        <v>2687</v>
      </c>
      <c r="I14" s="105">
        <f t="shared" si="1"/>
        <v>537.4</v>
      </c>
      <c r="J14" s="105">
        <f t="shared" si="2"/>
        <v>545</v>
      </c>
      <c r="K14" s="52">
        <f>VLOOKUP(B14,'SB Team'!$B$4:$BJ$134,61,FALSE)</f>
        <v>545</v>
      </c>
      <c r="L14" s="108">
        <f t="shared" si="3"/>
        <v>1</v>
      </c>
      <c r="M14" s="109">
        <f t="shared" si="4"/>
        <v>545</v>
      </c>
    </row>
    <row r="15" spans="1:13" x14ac:dyDescent="0.25">
      <c r="A15" s="49">
        <f t="shared" si="5"/>
        <v>12</v>
      </c>
      <c r="B15" s="14" t="s">
        <v>74</v>
      </c>
      <c r="C15" s="62" t="str">
        <f>VLOOKUP(B15,'SB Team'!$B$4:$M$134,2,FALSE)</f>
        <v>UM</v>
      </c>
      <c r="D15" s="52">
        <f>VLOOKUP(B15,'SB Team'!$B$4:$M$134,12,FALSE)</f>
        <v>523</v>
      </c>
      <c r="E15" s="52">
        <f>VLOOKUP(B15,'SB Team'!$B$4:$Y$134,24,FALSE)</f>
        <v>523</v>
      </c>
      <c r="F15" s="52">
        <f>VLOOKUP(B15,'SB Team'!$B$4:$AK$134,36,FALSE)</f>
        <v>552</v>
      </c>
      <c r="G15" s="52">
        <f>VLOOKUP(B15,'SB Team'!$B$4:$AW$134,48,FALSE)</f>
        <v>547</v>
      </c>
      <c r="H15" s="51">
        <f t="shared" si="0"/>
        <v>2684</v>
      </c>
      <c r="I15" s="105">
        <f t="shared" si="1"/>
        <v>536.79999999999995</v>
      </c>
      <c r="J15" s="105">
        <f t="shared" si="2"/>
        <v>549.5</v>
      </c>
      <c r="K15" s="52">
        <f>VLOOKUP(B15,'SB Team'!$B$4:$BJ$134,61,FALSE)</f>
        <v>539</v>
      </c>
      <c r="L15" s="108">
        <f t="shared" si="3"/>
        <v>0.98051948051948057</v>
      </c>
      <c r="M15" s="109">
        <f t="shared" si="4"/>
        <v>528.7045454545455</v>
      </c>
    </row>
    <row r="16" spans="1:13" x14ac:dyDescent="0.25">
      <c r="A16" s="49">
        <f t="shared" si="5"/>
        <v>13</v>
      </c>
      <c r="B16" s="94" t="s">
        <v>65</v>
      </c>
      <c r="C16" s="7" t="str">
        <f>VLOOKUP(B16,'SB Team'!$B$4:$M$134,2,FALSE)</f>
        <v>GVSU</v>
      </c>
      <c r="D16" s="13">
        <f>VLOOKUP(B16,'SB Team'!$B$4:$M$134,12,FALSE)</f>
        <v>543</v>
      </c>
      <c r="E16" s="13">
        <f>VLOOKUP(B16,'SB Team'!$B$4:$Y$134,24,FALSE)</f>
        <v>535</v>
      </c>
      <c r="F16" s="13">
        <f>VLOOKUP(B16,'SB Team'!$B$4:$AK$134,36,FALSE)</f>
        <v>523</v>
      </c>
      <c r="G16" s="13">
        <f>VLOOKUP(B16,'SB Team'!$B$4:$AW$134,48,FALSE)</f>
        <v>539</v>
      </c>
      <c r="H16" s="49">
        <f t="shared" si="0"/>
        <v>2675</v>
      </c>
      <c r="I16" s="71">
        <f t="shared" si="1"/>
        <v>535</v>
      </c>
      <c r="J16" s="71">
        <f t="shared" si="2"/>
        <v>531</v>
      </c>
      <c r="K16" s="13">
        <f>VLOOKUP(B16,'SB Team'!$B$4:$BJ$134,61,FALSE)</f>
        <v>535</v>
      </c>
      <c r="L16" s="77">
        <f t="shared" si="3"/>
        <v>1.0074766355140188</v>
      </c>
      <c r="M16" s="103">
        <f t="shared" si="4"/>
        <v>539.0299065420561</v>
      </c>
    </row>
    <row r="17" spans="1:13" x14ac:dyDescent="0.25">
      <c r="A17" s="49">
        <f t="shared" si="5"/>
        <v>14</v>
      </c>
      <c r="B17" s="8" t="s">
        <v>97</v>
      </c>
      <c r="C17" s="7" t="str">
        <f>VLOOKUP(B17,'SB Team'!$B$4:$M$134,2,FALSE)</f>
        <v>UAC</v>
      </c>
      <c r="D17" s="13">
        <f>VLOOKUP(B17,'SB Team'!$B$4:$M$134,12,FALSE)</f>
        <v>529</v>
      </c>
      <c r="E17" s="13">
        <f>VLOOKUP(B17,'SB Team'!$B$4:$Y$134,24,FALSE)</f>
        <v>541</v>
      </c>
      <c r="F17" s="13">
        <f>VLOOKUP(B17,'SB Team'!$B$4:$AK$134,36,FALSE)</f>
        <v>533</v>
      </c>
      <c r="G17" s="13">
        <f>VLOOKUP(B17,'SB Team'!$B$4:$AW$134,48,FALSE)</f>
        <v>547</v>
      </c>
      <c r="H17" s="49">
        <f t="shared" si="0"/>
        <v>2673</v>
      </c>
      <c r="I17" s="71">
        <f t="shared" si="1"/>
        <v>534.6</v>
      </c>
      <c r="J17" s="71">
        <f t="shared" si="2"/>
        <v>540</v>
      </c>
      <c r="K17" s="13">
        <f>VLOOKUP(B17,'SB Team'!$B$4:$BJ$134,61,FALSE)</f>
        <v>523</v>
      </c>
      <c r="L17" s="77">
        <f t="shared" si="3"/>
        <v>0.9674952198852772</v>
      </c>
      <c r="M17" s="103">
        <f t="shared" si="4"/>
        <v>506.55258126195031</v>
      </c>
    </row>
    <row r="18" spans="1:13" x14ac:dyDescent="0.25">
      <c r="A18" s="49">
        <f t="shared" si="5"/>
        <v>15</v>
      </c>
      <c r="B18" s="8" t="s">
        <v>71</v>
      </c>
      <c r="C18" s="7" t="str">
        <f>VLOOKUP(B18,'SB Team'!$B$4:$M$134,2,FALSE)</f>
        <v>UAC</v>
      </c>
      <c r="D18" s="13">
        <f>VLOOKUP(B18,'SB Team'!$B$4:$M$134,12,FALSE)</f>
        <v>529</v>
      </c>
      <c r="E18" s="13">
        <f>VLOOKUP(B18,'SB Team'!$B$4:$Y$134,24,FALSE)</f>
        <v>536</v>
      </c>
      <c r="F18" s="13">
        <f>VLOOKUP(B18,'SB Team'!$B$4:$AK$134,36,FALSE)</f>
        <v>542</v>
      </c>
      <c r="G18" s="13">
        <f>VLOOKUP(B18,'SB Team'!$B$4:$AW$134,48,FALSE)</f>
        <v>530</v>
      </c>
      <c r="H18" s="49">
        <f t="shared" si="0"/>
        <v>2663</v>
      </c>
      <c r="I18" s="71">
        <f t="shared" si="1"/>
        <v>532.6</v>
      </c>
      <c r="J18" s="71">
        <f t="shared" si="2"/>
        <v>536</v>
      </c>
      <c r="K18" s="13">
        <f>VLOOKUP(B18,'SB Team'!$B$4:$BJ$134,61,FALSE)</f>
        <v>526</v>
      </c>
      <c r="L18" s="77">
        <f t="shared" si="3"/>
        <v>0.98098859315589348</v>
      </c>
      <c r="M18" s="103">
        <f t="shared" si="4"/>
        <v>516.19011406844106</v>
      </c>
    </row>
    <row r="19" spans="1:13" x14ac:dyDescent="0.25">
      <c r="A19" s="49">
        <f t="shared" si="5"/>
        <v>16</v>
      </c>
      <c r="B19" s="14" t="s">
        <v>75</v>
      </c>
      <c r="C19" s="7" t="str">
        <f>VLOOKUP(B19,'SB Team'!$B$4:$M$134,2,FALSE)</f>
        <v>UM</v>
      </c>
      <c r="D19" s="13">
        <f>VLOOKUP(B19,'SB Team'!$B$4:$M$134,12,FALSE)</f>
        <v>529</v>
      </c>
      <c r="E19" s="13">
        <f>VLOOKUP(B19,'SB Team'!$B$4:$Y$134,24,FALSE)</f>
        <v>528</v>
      </c>
      <c r="F19" s="13">
        <f>VLOOKUP(B19,'SB Team'!$B$4:$AK$134,36,FALSE)</f>
        <v>526</v>
      </c>
      <c r="G19" s="13">
        <f>VLOOKUP(B19,'SB Team'!$B$4:$AW$134,48,FALSE)</f>
        <v>532</v>
      </c>
      <c r="H19" s="49">
        <f t="shared" si="0"/>
        <v>2644</v>
      </c>
      <c r="I19" s="71">
        <f t="shared" si="1"/>
        <v>528.79999999999995</v>
      </c>
      <c r="J19" s="71">
        <f t="shared" si="2"/>
        <v>529</v>
      </c>
      <c r="K19" s="13">
        <f>VLOOKUP(B19,'SB Team'!$B$4:$BJ$134,61,FALSE)</f>
        <v>529</v>
      </c>
      <c r="L19" s="77">
        <f t="shared" si="3"/>
        <v>1</v>
      </c>
      <c r="M19" s="103">
        <f t="shared" si="4"/>
        <v>529</v>
      </c>
    </row>
    <row r="20" spans="1:13" x14ac:dyDescent="0.25">
      <c r="A20" s="49">
        <f t="shared" si="5"/>
        <v>17</v>
      </c>
      <c r="B20" s="94" t="s">
        <v>90</v>
      </c>
      <c r="C20" s="7" t="str">
        <f>VLOOKUP(B20,'SB Team'!$B$4:$M$134,2,FALSE)</f>
        <v>GVSU</v>
      </c>
      <c r="D20" s="13">
        <f>VLOOKUP(B20,'SB Team'!$B$4:$M$134,12,FALSE)</f>
        <v>506</v>
      </c>
      <c r="E20" s="13">
        <f>VLOOKUP(B20,'SB Team'!$B$4:$Y$134,24,FALSE)</f>
        <v>526</v>
      </c>
      <c r="F20" s="13">
        <f>VLOOKUP(B20,'SB Team'!$B$4:$AK$134,36,FALSE)</f>
        <v>541</v>
      </c>
      <c r="G20" s="13">
        <f>VLOOKUP(B20,'SB Team'!$B$4:$AW$134,48,FALSE)</f>
        <v>534</v>
      </c>
      <c r="H20" s="49">
        <f t="shared" si="0"/>
        <v>2641</v>
      </c>
      <c r="I20" s="71">
        <f t="shared" si="1"/>
        <v>528.20000000000005</v>
      </c>
      <c r="J20" s="71">
        <f t="shared" si="2"/>
        <v>537.5</v>
      </c>
      <c r="K20" s="13">
        <f>VLOOKUP(B20,'SB Team'!$B$4:$BJ$134,61,FALSE)</f>
        <v>534</v>
      </c>
      <c r="L20" s="77">
        <f t="shared" si="3"/>
        <v>0.99344569288389517</v>
      </c>
      <c r="M20" s="103">
        <f t="shared" si="4"/>
        <v>530.52294007490639</v>
      </c>
    </row>
    <row r="21" spans="1:13" x14ac:dyDescent="0.25">
      <c r="A21" s="49">
        <f t="shared" si="5"/>
        <v>18</v>
      </c>
      <c r="B21" s="94" t="s">
        <v>94</v>
      </c>
      <c r="C21" s="7" t="str">
        <f>VLOOKUP(B21,'SB Team'!$B$4:$M$134,2,FALSE)</f>
        <v>LU</v>
      </c>
      <c r="D21" s="13">
        <f>VLOOKUP(B21,'SB Team'!$B$4:$M$134,12,FALSE)</f>
        <v>509</v>
      </c>
      <c r="E21" s="13">
        <f>VLOOKUP(B21,'SB Team'!$B$4:$Y$134,24,FALSE)</f>
        <v>485</v>
      </c>
      <c r="F21" s="13">
        <f>VLOOKUP(B21,'SB Team'!$B$4:$AK$134,36,FALSE)</f>
        <v>464</v>
      </c>
      <c r="G21" s="13">
        <f>VLOOKUP(B21,'SB Team'!$B$4:$AW$134,48,FALSE)</f>
        <v>502</v>
      </c>
      <c r="H21" s="49">
        <f t="shared" si="0"/>
        <v>2484</v>
      </c>
      <c r="I21" s="71">
        <f t="shared" si="1"/>
        <v>496.8</v>
      </c>
      <c r="J21" s="71">
        <f t="shared" si="2"/>
        <v>483</v>
      </c>
      <c r="K21" s="13">
        <f>VLOOKUP(B21,'SB Team'!$B$4:$BJ$134,61,FALSE)</f>
        <v>524</v>
      </c>
      <c r="L21" s="77">
        <f t="shared" si="3"/>
        <v>1.0782442748091603</v>
      </c>
      <c r="M21" s="103">
        <f t="shared" si="4"/>
        <v>568.2080152671756</v>
      </c>
    </row>
    <row r="22" spans="1:13" x14ac:dyDescent="0.25">
      <c r="A22" s="49">
        <f t="shared" si="5"/>
        <v>19</v>
      </c>
      <c r="B22" s="94" t="s">
        <v>122</v>
      </c>
      <c r="C22" s="7" t="str">
        <f>VLOOKUP(B22,'SB Team'!$B$4:$M$134,2,FALSE)</f>
        <v>LU</v>
      </c>
      <c r="D22" s="13">
        <f>VLOOKUP(B22,'SB Team'!$B$4:$M$134,12,FALSE)</f>
        <v>477</v>
      </c>
      <c r="E22" s="13">
        <f>VLOOKUP(B22,'SB Team'!$B$4:$Y$134,24,FALSE)</f>
        <v>493</v>
      </c>
      <c r="F22" s="13">
        <f>VLOOKUP(B22,'SB Team'!$B$4:$AK$134,36,FALSE)</f>
        <v>465</v>
      </c>
      <c r="G22" s="13">
        <f>VLOOKUP(B22,'SB Team'!$B$4:$AW$134,48,FALSE)</f>
        <v>500</v>
      </c>
      <c r="H22" s="49">
        <f t="shared" si="0"/>
        <v>2454</v>
      </c>
      <c r="I22" s="71">
        <f t="shared" si="1"/>
        <v>490.8</v>
      </c>
      <c r="J22" s="71">
        <f t="shared" si="2"/>
        <v>482.5</v>
      </c>
      <c r="K22" s="13">
        <f>VLOOKUP(B22,'SB Team'!$B$4:$BJ$134,61,FALSE)</f>
        <v>519</v>
      </c>
      <c r="L22" s="77">
        <f t="shared" si="3"/>
        <v>1.0703275529865126</v>
      </c>
      <c r="M22" s="103">
        <f t="shared" si="4"/>
        <v>558.06695568400767</v>
      </c>
    </row>
    <row r="23" spans="1:13" x14ac:dyDescent="0.25">
      <c r="A23" s="49">
        <f t="shared" si="5"/>
        <v>20</v>
      </c>
      <c r="B23" s="94" t="s">
        <v>123</v>
      </c>
      <c r="C23" s="7" t="str">
        <f>VLOOKUP(B23,'SB Team'!$B$4:$M$134,2,FALSE)</f>
        <v>LU</v>
      </c>
      <c r="D23" s="13">
        <f>VLOOKUP(B23,'SB Team'!$B$4:$M$134,12,FALSE)</f>
        <v>489</v>
      </c>
      <c r="E23" s="13">
        <f>VLOOKUP(B23,'SB Team'!$B$4:$Y$134,24,FALSE)</f>
        <v>492</v>
      </c>
      <c r="F23" s="13">
        <f>VLOOKUP(B23,'SB Team'!$B$4:$AK$134,36,FALSE)</f>
        <v>463</v>
      </c>
      <c r="G23" s="13">
        <f>VLOOKUP(B23,'SB Team'!$B$4:$AW$134,48,FALSE)</f>
        <v>487</v>
      </c>
      <c r="H23" s="49">
        <f t="shared" si="0"/>
        <v>2435</v>
      </c>
      <c r="I23" s="71">
        <f t="shared" si="1"/>
        <v>487</v>
      </c>
      <c r="J23" s="71">
        <f t="shared" si="2"/>
        <v>475</v>
      </c>
      <c r="K23" s="13">
        <f>VLOOKUP(B23,'SB Team'!$B$4:$BJ$134,61,FALSE)</f>
        <v>504</v>
      </c>
      <c r="L23" s="77">
        <f t="shared" si="3"/>
        <v>1.0575396825396826</v>
      </c>
      <c r="M23" s="103">
        <f t="shared" si="4"/>
        <v>534.66865079365084</v>
      </c>
    </row>
    <row r="24" spans="1:13" x14ac:dyDescent="0.25">
      <c r="A24" s="49">
        <f t="shared" si="5"/>
        <v>21</v>
      </c>
      <c r="B24" s="8" t="s">
        <v>113</v>
      </c>
      <c r="C24" s="7" t="str">
        <f>VLOOKUP(B24,'SB Team'!$B$4:$M$134,2,FALSE)</f>
        <v>GMC</v>
      </c>
      <c r="D24" s="13">
        <f>VLOOKUP(B24,'SB Team'!$B$4:$M$134,12,FALSE)</f>
        <v>460</v>
      </c>
      <c r="E24" s="13">
        <f>VLOOKUP(B24,'SB Team'!$B$4:$Y$134,24,FALSE)</f>
        <v>515</v>
      </c>
      <c r="F24" s="13">
        <f>VLOOKUP(B24,'SB Team'!$B$4:$AK$134,36,FALSE)</f>
        <v>513</v>
      </c>
      <c r="G24" s="13">
        <f>VLOOKUP(B24,'SB Team'!$B$4:$AW$134,48,FALSE)</f>
        <v>448</v>
      </c>
      <c r="H24" s="49">
        <f t="shared" si="0"/>
        <v>2422</v>
      </c>
      <c r="I24" s="71">
        <f t="shared" si="1"/>
        <v>484.4</v>
      </c>
      <c r="J24" s="71">
        <f t="shared" si="2"/>
        <v>480.5</v>
      </c>
      <c r="K24" s="13">
        <f>VLOOKUP(B24,'SB Team'!$B$4:$BJ$134,61,FALSE)</f>
        <v>486</v>
      </c>
      <c r="L24" s="77">
        <f t="shared" si="3"/>
        <v>1.0113168724279835</v>
      </c>
      <c r="M24" s="103">
        <f t="shared" si="4"/>
        <v>491.56224279835391</v>
      </c>
    </row>
    <row r="25" spans="1:13" x14ac:dyDescent="0.25">
      <c r="A25" s="49">
        <f t="shared" si="5"/>
        <v>22</v>
      </c>
      <c r="B25" s="94" t="s">
        <v>128</v>
      </c>
      <c r="C25" s="7" t="str">
        <f>VLOOKUP(B25,'SB Team'!$B$4:$M$134,2,FALSE)</f>
        <v>GVSU</v>
      </c>
      <c r="D25" s="13">
        <f>VLOOKUP(B25,'SB Team'!$B$4:$M$134,12,FALSE)</f>
        <v>441</v>
      </c>
      <c r="E25" s="13">
        <f>VLOOKUP(B25,'SB Team'!$B$4:$Y$134,24,FALSE)</f>
        <v>480</v>
      </c>
      <c r="F25" s="13">
        <f>VLOOKUP(B25,'SB Team'!$B$4:$AK$134,36,FALSE)</f>
        <v>478</v>
      </c>
      <c r="G25" s="13">
        <f>VLOOKUP(B25,'SB Team'!$B$4:$AW$134,48,FALSE)</f>
        <v>498</v>
      </c>
      <c r="H25" s="49">
        <f t="shared" si="0"/>
        <v>2403</v>
      </c>
      <c r="I25" s="71">
        <f t="shared" si="1"/>
        <v>480.6</v>
      </c>
      <c r="J25" s="71">
        <f t="shared" si="2"/>
        <v>488</v>
      </c>
      <c r="K25" s="13">
        <f>VLOOKUP(B25,'SB Team'!$B$4:$BJ$134,61,FALSE)</f>
        <v>506</v>
      </c>
      <c r="L25" s="77">
        <f t="shared" si="3"/>
        <v>1.0355731225296443</v>
      </c>
      <c r="M25" s="103">
        <f t="shared" si="4"/>
        <v>524.64031620553362</v>
      </c>
    </row>
    <row r="26" spans="1:13" x14ac:dyDescent="0.25">
      <c r="A26" s="49">
        <f t="shared" si="5"/>
        <v>23</v>
      </c>
      <c r="B26" s="8" t="s">
        <v>114</v>
      </c>
      <c r="C26" s="7" t="str">
        <f>VLOOKUP(B26,'SB Team'!$B$4:$M$134,2,FALSE)</f>
        <v>GMC</v>
      </c>
      <c r="D26" s="13">
        <f>VLOOKUP(B26,'SB Team'!$B$4:$M$134,12,FALSE)</f>
        <v>481</v>
      </c>
      <c r="E26" s="13">
        <f>VLOOKUP(B26,'SB Team'!$B$4:$Y$134,24,FALSE)</f>
        <v>490</v>
      </c>
      <c r="F26" s="13">
        <f>VLOOKUP(B26,'SB Team'!$B$4:$AK$134,36,FALSE)</f>
        <v>465</v>
      </c>
      <c r="G26" s="13">
        <f>VLOOKUP(B26,'SB Team'!$B$4:$AW$134,48,FALSE)</f>
        <v>466</v>
      </c>
      <c r="H26" s="49">
        <f t="shared" si="0"/>
        <v>2391</v>
      </c>
      <c r="I26" s="71">
        <f t="shared" si="1"/>
        <v>478.2</v>
      </c>
      <c r="J26" s="71">
        <f t="shared" si="2"/>
        <v>465.5</v>
      </c>
      <c r="K26" s="13">
        <f>VLOOKUP(B26,'SB Team'!$B$4:$BJ$134,61,FALSE)</f>
        <v>489</v>
      </c>
      <c r="L26" s="77">
        <f t="shared" si="3"/>
        <v>1.0480572597137015</v>
      </c>
      <c r="M26" s="103">
        <f t="shared" si="4"/>
        <v>513.62934560327199</v>
      </c>
    </row>
    <row r="27" spans="1:13" x14ac:dyDescent="0.25">
      <c r="A27" s="49">
        <f t="shared" si="5"/>
        <v>24</v>
      </c>
      <c r="B27" s="94" t="s">
        <v>60</v>
      </c>
      <c r="C27" s="7" t="str">
        <f>VLOOKUP(B27,'SB Team'!$B$4:$M$134,2,FALSE)</f>
        <v>GVSU</v>
      </c>
      <c r="D27" s="13">
        <f>VLOOKUP(B27,'SB Team'!$B$4:$M$134,12,FALSE)</f>
        <v>553</v>
      </c>
      <c r="E27" s="13">
        <f>VLOOKUP(B27,'SB Team'!$B$4:$Y$134,24,FALSE)</f>
        <v>557</v>
      </c>
      <c r="F27" s="13">
        <f>VLOOKUP(B27,'SB Team'!$B$4:$AK$134,36,FALSE)</f>
        <v>552</v>
      </c>
      <c r="G27" s="13">
        <f>VLOOKUP(B27,'SB Team'!$B$4:$AW$134,48,FALSE)</f>
        <v>545</v>
      </c>
      <c r="H27" s="49">
        <f t="shared" si="0"/>
        <v>2207</v>
      </c>
      <c r="I27" s="71">
        <f t="shared" si="1"/>
        <v>441.4</v>
      </c>
      <c r="J27" s="71">
        <f t="shared" si="2"/>
        <v>548.5</v>
      </c>
      <c r="K27" s="13">
        <f>VLOOKUP(B27,'SB Team'!$B$4:$BJ$134,61,FALSE)</f>
        <v>0</v>
      </c>
      <c r="L27" s="77" t="e">
        <f t="shared" si="3"/>
        <v>#DIV/0!</v>
      </c>
      <c r="M27" s="103" t="e">
        <f t="shared" si="4"/>
        <v>#DIV/0!</v>
      </c>
    </row>
    <row r="28" spans="1:13" x14ac:dyDescent="0.25">
      <c r="A28" s="49">
        <f t="shared" si="5"/>
        <v>25</v>
      </c>
      <c r="B28" s="8" t="s">
        <v>118</v>
      </c>
      <c r="C28" s="7" t="str">
        <f>VLOOKUP(B28,'SB Team'!$B$4:$M$134,2,FALSE)</f>
        <v>GMC</v>
      </c>
      <c r="D28" s="13">
        <f>VLOOKUP(B28,'SB Team'!$B$4:$M$134,12,FALSE)</f>
        <v>430</v>
      </c>
      <c r="E28" s="13">
        <f>VLOOKUP(B28,'SB Team'!$B$4:$Y$134,24,FALSE)</f>
        <v>443</v>
      </c>
      <c r="F28" s="13">
        <f>VLOOKUP(B28,'SB Team'!$B$4:$AK$134,36,FALSE)</f>
        <v>436</v>
      </c>
      <c r="G28" s="13">
        <f>VLOOKUP(B28,'SB Team'!$B$4:$AW$134,48,FALSE)</f>
        <v>429</v>
      </c>
      <c r="H28" s="49">
        <f t="shared" si="0"/>
        <v>2201</v>
      </c>
      <c r="I28" s="71">
        <f t="shared" si="1"/>
        <v>440.2</v>
      </c>
      <c r="J28" s="71">
        <f t="shared" si="2"/>
        <v>432.5</v>
      </c>
      <c r="K28" s="13">
        <f>VLOOKUP(B28,'SB Team'!$B$4:$BJ$134,61,FALSE)</f>
        <v>463</v>
      </c>
      <c r="L28" s="77">
        <f t="shared" si="3"/>
        <v>1.0658747300215983</v>
      </c>
      <c r="M28" s="103">
        <f t="shared" si="4"/>
        <v>495.50917926565876</v>
      </c>
    </row>
    <row r="29" spans="1:13" x14ac:dyDescent="0.25">
      <c r="A29" s="49">
        <f t="shared" si="5"/>
        <v>26</v>
      </c>
      <c r="B29" s="8" t="s">
        <v>115</v>
      </c>
      <c r="C29" s="7" t="str">
        <f>VLOOKUP(B29,'SB Team'!$B$4:$M$134,2,FALSE)</f>
        <v>GMC</v>
      </c>
      <c r="D29" s="13">
        <f>VLOOKUP(B29,'SB Team'!$B$4:$M$134,12,FALSE)</f>
        <v>370</v>
      </c>
      <c r="E29" s="13">
        <f>VLOOKUP(B29,'SB Team'!$B$4:$Y$134,24,FALSE)</f>
        <v>432</v>
      </c>
      <c r="F29" s="13">
        <f>VLOOKUP(B29,'SB Team'!$B$4:$AK$134,36,FALSE)</f>
        <v>399</v>
      </c>
      <c r="G29" s="13">
        <f>VLOOKUP(B29,'SB Team'!$B$4:$AW$134,48,FALSE)</f>
        <v>474</v>
      </c>
      <c r="H29" s="49">
        <f t="shared" si="0"/>
        <v>2133</v>
      </c>
      <c r="I29" s="71">
        <f t="shared" si="1"/>
        <v>426.6</v>
      </c>
      <c r="J29" s="71">
        <f t="shared" si="2"/>
        <v>436.5</v>
      </c>
      <c r="K29" s="13">
        <f>VLOOKUP(B29,'SB Team'!$B$4:$BJ$134,61,FALSE)</f>
        <v>458</v>
      </c>
      <c r="L29" s="77">
        <f t="shared" si="3"/>
        <v>1.0469432314410481</v>
      </c>
      <c r="M29" s="103">
        <f t="shared" si="4"/>
        <v>480.50927947598251</v>
      </c>
    </row>
    <row r="30" spans="1:13" x14ac:dyDescent="0.25">
      <c r="A30" s="49">
        <f t="shared" si="5"/>
        <v>27</v>
      </c>
      <c r="B30" s="14" t="s">
        <v>73</v>
      </c>
      <c r="C30" s="7" t="str">
        <f>VLOOKUP(B30,'SB Team'!$B$4:$M$134,2,FALSE)</f>
        <v>UM</v>
      </c>
      <c r="D30" s="13">
        <f>VLOOKUP(B30,'SB Team'!$B$4:$M$134,12,FALSE)</f>
        <v>523</v>
      </c>
      <c r="E30" s="13">
        <f>VLOOKUP(B30,'SB Team'!$B$4:$Y$134,24,FALSE)</f>
        <v>0</v>
      </c>
      <c r="F30" s="13">
        <f>VLOOKUP(B30,'SB Team'!$B$4:$AK$134,36,FALSE)</f>
        <v>536</v>
      </c>
      <c r="G30" s="13">
        <f>VLOOKUP(B30,'SB Team'!$B$4:$AW$134,48,FALSE)</f>
        <v>530</v>
      </c>
      <c r="H30" s="49">
        <f t="shared" si="0"/>
        <v>2125</v>
      </c>
      <c r="I30" s="71">
        <f t="shared" si="1"/>
        <v>425</v>
      </c>
      <c r="J30" s="71">
        <f t="shared" si="2"/>
        <v>533</v>
      </c>
      <c r="K30" s="13">
        <f>VLOOKUP(B30,'SB Team'!$B$4:$BJ$134,61,FALSE)</f>
        <v>536</v>
      </c>
      <c r="L30" s="77" t="str">
        <f t="shared" si="3"/>
        <v>DNQ</v>
      </c>
      <c r="M30" s="103" t="str">
        <f t="shared" si="4"/>
        <v>DNQ</v>
      </c>
    </row>
    <row r="31" spans="1:13" x14ac:dyDescent="0.25">
      <c r="A31" s="49">
        <f t="shared" si="5"/>
        <v>28</v>
      </c>
      <c r="B31" s="94" t="s">
        <v>127</v>
      </c>
      <c r="C31" s="7" t="str">
        <f>VLOOKUP(B31,'SB Team'!$B$4:$M$134,2,FALSE)</f>
        <v>LU</v>
      </c>
      <c r="D31" s="13">
        <f>VLOOKUP(B31,'SB Team'!$B$4:$M$134,12,FALSE)</f>
        <v>502</v>
      </c>
      <c r="E31" s="13">
        <f>VLOOKUP(B31,'SB Team'!$B$4:$Y$134,24,FALSE)</f>
        <v>520</v>
      </c>
      <c r="F31" s="13">
        <f>VLOOKUP(B31,'SB Team'!$B$4:$AK$134,36,FALSE)</f>
        <v>536</v>
      </c>
      <c r="G31" s="13">
        <f>VLOOKUP(B31,'SB Team'!$B$4:$AW$134,48,FALSE)</f>
        <v>509</v>
      </c>
      <c r="H31" s="49">
        <f t="shared" si="0"/>
        <v>2067</v>
      </c>
      <c r="I31" s="71">
        <f t="shared" si="1"/>
        <v>413.4</v>
      </c>
      <c r="J31" s="71">
        <f t="shared" si="2"/>
        <v>522.5</v>
      </c>
      <c r="K31" s="13">
        <f>VLOOKUP(B31,'SB Team'!$B$4:$BJ$134,61,FALSE)</f>
        <v>0</v>
      </c>
      <c r="L31" s="77" t="e">
        <f t="shared" si="3"/>
        <v>#DIV/0!</v>
      </c>
      <c r="M31" s="103" t="e">
        <f t="shared" si="4"/>
        <v>#DIV/0!</v>
      </c>
    </row>
    <row r="32" spans="1:13" x14ac:dyDescent="0.25">
      <c r="A32" s="49">
        <f t="shared" si="5"/>
        <v>29</v>
      </c>
      <c r="B32" s="14" t="s">
        <v>106</v>
      </c>
      <c r="C32" s="7" t="str">
        <f>VLOOKUP(B32,'SB Team'!$B$4:$M$134,2,FALSE)</f>
        <v>UM</v>
      </c>
      <c r="D32" s="13">
        <f>VLOOKUP(B32,'SB Team'!$B$4:$M$134,12,FALSE)</f>
        <v>340</v>
      </c>
      <c r="E32" s="13">
        <f>VLOOKUP(B32,'SB Team'!$B$4:$Y$134,24,FALSE)</f>
        <v>486</v>
      </c>
      <c r="F32" s="13">
        <f>VLOOKUP(B32,'SB Team'!$B$4:$AK$134,36,FALSE)</f>
        <v>0</v>
      </c>
      <c r="G32" s="13">
        <f>VLOOKUP(B32,'SB Team'!$B$4:$AW$134,48,FALSE)</f>
        <v>485</v>
      </c>
      <c r="H32" s="49">
        <f t="shared" si="0"/>
        <v>1794</v>
      </c>
      <c r="I32" s="71">
        <f t="shared" si="1"/>
        <v>358.8</v>
      </c>
      <c r="J32" s="71">
        <f t="shared" si="2"/>
        <v>242.5</v>
      </c>
      <c r="K32" s="13">
        <f>VLOOKUP(B32,'SB Team'!$B$4:$BJ$134,61,FALSE)</f>
        <v>483</v>
      </c>
      <c r="L32" s="77" t="str">
        <f t="shared" si="3"/>
        <v>DNQ</v>
      </c>
      <c r="M32" s="103" t="str">
        <f t="shared" si="4"/>
        <v>DNQ</v>
      </c>
    </row>
    <row r="33" spans="1:13" x14ac:dyDescent="0.25">
      <c r="A33" s="49">
        <f t="shared" si="5"/>
        <v>30</v>
      </c>
      <c r="B33" s="94" t="s">
        <v>125</v>
      </c>
      <c r="C33" s="7" t="str">
        <f>VLOOKUP(B33,'SB Team'!$B$4:$M$134,2,FALSE)</f>
        <v>LU</v>
      </c>
      <c r="D33" s="13">
        <f>VLOOKUP(B33,'SB Team'!$B$4:$M$134,12,FALSE)</f>
        <v>408</v>
      </c>
      <c r="E33" s="13">
        <f>VLOOKUP(B33,'SB Team'!$B$4:$Y$134,24,FALSE)</f>
        <v>430</v>
      </c>
      <c r="F33" s="13">
        <f>VLOOKUP(B33,'SB Team'!$B$4:$AK$134,36,FALSE)</f>
        <v>438</v>
      </c>
      <c r="G33" s="13">
        <f>VLOOKUP(B33,'SB Team'!$B$4:$AW$134,48,FALSE)</f>
        <v>434</v>
      </c>
      <c r="H33" s="49">
        <f t="shared" si="0"/>
        <v>1710</v>
      </c>
      <c r="I33" s="71">
        <f t="shared" si="1"/>
        <v>342</v>
      </c>
      <c r="J33" s="71">
        <f t="shared" si="2"/>
        <v>436</v>
      </c>
      <c r="K33" s="13">
        <f>VLOOKUP(B33,'SB Team'!$B$4:$BJ$134,61,FALSE)</f>
        <v>0</v>
      </c>
      <c r="L33" s="77" t="e">
        <f t="shared" si="3"/>
        <v>#DIV/0!</v>
      </c>
      <c r="M33" s="103" t="e">
        <f t="shared" si="4"/>
        <v>#DIV/0!</v>
      </c>
    </row>
    <row r="34" spans="1:13" x14ac:dyDescent="0.25">
      <c r="A34" s="49">
        <f t="shared" si="5"/>
        <v>31</v>
      </c>
      <c r="B34" s="8" t="s">
        <v>116</v>
      </c>
      <c r="C34" s="7" t="str">
        <f>VLOOKUP(B34,'SB Team'!$B$4:$M$134,2,FALSE)</f>
        <v>GMC</v>
      </c>
      <c r="D34" s="13">
        <f>VLOOKUP(B34,'SB Team'!$B$4:$M$134,12,FALSE)</f>
        <v>444</v>
      </c>
      <c r="E34" s="13">
        <f>VLOOKUP(B34,'SB Team'!$B$4:$Y$134,24,FALSE)</f>
        <v>0</v>
      </c>
      <c r="F34" s="13">
        <f>VLOOKUP(B34,'SB Team'!$B$4:$AK$134,36,FALSE)</f>
        <v>435</v>
      </c>
      <c r="G34" s="13">
        <f>VLOOKUP(B34,'SB Team'!$B$4:$AW$134,48,FALSE)</f>
        <v>360</v>
      </c>
      <c r="H34" s="49">
        <f t="shared" si="0"/>
        <v>1701</v>
      </c>
      <c r="I34" s="71">
        <f t="shared" si="1"/>
        <v>340.2</v>
      </c>
      <c r="J34" s="71">
        <f t="shared" si="2"/>
        <v>397.5</v>
      </c>
      <c r="K34" s="13">
        <f>VLOOKUP(B34,'SB Team'!$B$4:$BJ$134,61,FALSE)</f>
        <v>462</v>
      </c>
      <c r="L34" s="77" t="str">
        <f t="shared" si="3"/>
        <v>DNQ</v>
      </c>
      <c r="M34" s="103" t="str">
        <f t="shared" si="4"/>
        <v>DNQ</v>
      </c>
    </row>
    <row r="35" spans="1:13" x14ac:dyDescent="0.25">
      <c r="A35" s="49">
        <f t="shared" si="5"/>
        <v>32</v>
      </c>
      <c r="B35" s="8" t="s">
        <v>67</v>
      </c>
      <c r="C35" s="7" t="str">
        <f>VLOOKUP(B35,'SB Team'!$B$4:$M$134,2,FALSE)</f>
        <v>UAC</v>
      </c>
      <c r="D35" s="13">
        <f>VLOOKUP(B35,'SB Team'!$B$4:$M$134,12,FALSE)</f>
        <v>541</v>
      </c>
      <c r="E35" s="13">
        <f>VLOOKUP(B35,'SB Team'!$B$4:$Y$134,24,FALSE)</f>
        <v>567</v>
      </c>
      <c r="F35" s="13">
        <f>VLOOKUP(B35,'SB Team'!$B$4:$AK$134,36,FALSE)</f>
        <v>555</v>
      </c>
      <c r="G35" s="13">
        <f>VLOOKUP(B35,'SB Team'!$B$4:$AW$134,48,FALSE)</f>
        <v>0</v>
      </c>
      <c r="H35" s="49">
        <f t="shared" si="0"/>
        <v>1663</v>
      </c>
      <c r="I35" s="71">
        <f t="shared" si="1"/>
        <v>332.6</v>
      </c>
      <c r="J35" s="71">
        <f t="shared" si="2"/>
        <v>277.5</v>
      </c>
      <c r="K35" s="13">
        <f>VLOOKUP(B35,'SB Team'!$B$4:$BJ$134,61,FALSE)</f>
        <v>0</v>
      </c>
      <c r="L35" s="77" t="str">
        <f t="shared" si="3"/>
        <v>DNQ</v>
      </c>
      <c r="M35" s="103" t="str">
        <f t="shared" si="4"/>
        <v>DNQ</v>
      </c>
    </row>
    <row r="36" spans="1:13" x14ac:dyDescent="0.25">
      <c r="A36" s="49">
        <f t="shared" si="5"/>
        <v>33</v>
      </c>
      <c r="B36" s="8" t="s">
        <v>117</v>
      </c>
      <c r="C36" s="7" t="str">
        <f>VLOOKUP(B36,'SB Team'!$B$4:$M$134,2,FALSE)</f>
        <v>GMC</v>
      </c>
      <c r="D36" s="13">
        <f>VLOOKUP(B36,'SB Team'!$B$4:$M$134,12,FALSE)</f>
        <v>366</v>
      </c>
      <c r="E36" s="13">
        <f>VLOOKUP(B36,'SB Team'!$B$4:$Y$134,24,FALSE)</f>
        <v>0</v>
      </c>
      <c r="F36" s="13">
        <f>VLOOKUP(B36,'SB Team'!$B$4:$AK$134,36,FALSE)</f>
        <v>417</v>
      </c>
      <c r="G36" s="13">
        <f>VLOOKUP(B36,'SB Team'!$B$4:$AW$134,48,FALSE)</f>
        <v>411</v>
      </c>
      <c r="H36" s="49">
        <f t="shared" ref="H36:H56" si="6">SUM(D36,E36,F36,G36,K36)</f>
        <v>1613</v>
      </c>
      <c r="I36" s="71">
        <f t="shared" si="1"/>
        <v>322.60000000000002</v>
      </c>
      <c r="J36" s="71">
        <f t="shared" ref="J36:J56" si="7">AVERAGE(F36:G36)</f>
        <v>414</v>
      </c>
      <c r="K36" s="13">
        <f>VLOOKUP(B36,'SB Team'!$B$4:$BJ$134,61,FALSE)</f>
        <v>419</v>
      </c>
      <c r="L36" s="77" t="str">
        <f t="shared" ref="L36:L56" si="8">IF(COUNTIF(D36:G36,0)=0,1-(J36-K36)/K36,"DNQ")</f>
        <v>DNQ</v>
      </c>
      <c r="M36" s="103" t="str">
        <f t="shared" ref="M36:M56" si="9">IF(COUNTIF(D36:G36,0)=0,L36*(K36-J36)+K36,"DNQ")</f>
        <v>DNQ</v>
      </c>
    </row>
    <row r="37" spans="1:13" x14ac:dyDescent="0.25">
      <c r="A37" s="49">
        <f t="shared" si="5"/>
        <v>34</v>
      </c>
      <c r="B37" s="94" t="s">
        <v>126</v>
      </c>
      <c r="C37" s="7" t="str">
        <f>VLOOKUP(B37,'SB Team'!$B$4:$M$134,2,FALSE)</f>
        <v>LU</v>
      </c>
      <c r="D37" s="13">
        <f>VLOOKUP(B37,'SB Team'!$B$4:$M$134,12,FALSE)</f>
        <v>527</v>
      </c>
      <c r="E37" s="13">
        <f>VLOOKUP(B37,'SB Team'!$B$4:$Y$134,24,FALSE)</f>
        <v>529</v>
      </c>
      <c r="F37" s="13">
        <f>VLOOKUP(B37,'SB Team'!$B$4:$AK$134,36,FALSE)</f>
        <v>518</v>
      </c>
      <c r="G37" s="13">
        <f>VLOOKUP(B37,'SB Team'!$B$4:$AW$134,48,FALSE)</f>
        <v>0</v>
      </c>
      <c r="H37" s="49">
        <f t="shared" si="6"/>
        <v>1574</v>
      </c>
      <c r="I37" s="71">
        <f t="shared" si="1"/>
        <v>314.8</v>
      </c>
      <c r="J37" s="71">
        <f t="shared" si="7"/>
        <v>259</v>
      </c>
      <c r="K37" s="13">
        <f>VLOOKUP(B37,'SB Team'!$B$4:$BJ$134,61,FALSE)</f>
        <v>0</v>
      </c>
      <c r="L37" s="77" t="str">
        <f t="shared" si="8"/>
        <v>DNQ</v>
      </c>
      <c r="M37" s="103" t="str">
        <f t="shared" si="9"/>
        <v>DNQ</v>
      </c>
    </row>
    <row r="38" spans="1:13" x14ac:dyDescent="0.25">
      <c r="A38" s="49">
        <f t="shared" si="5"/>
        <v>35</v>
      </c>
      <c r="B38" s="8" t="s">
        <v>119</v>
      </c>
      <c r="C38" s="7" t="str">
        <f>VLOOKUP(B38,'SB Team'!$B$4:$M$134,2,FALSE)</f>
        <v>GMC</v>
      </c>
      <c r="D38" s="13">
        <f>VLOOKUP(B38,'SB Team'!$B$4:$M$134,12,FALSE)</f>
        <v>277</v>
      </c>
      <c r="E38" s="13">
        <f>VLOOKUP(B38,'SB Team'!$B$4:$Y$134,24,FALSE)</f>
        <v>0</v>
      </c>
      <c r="F38" s="13">
        <f>VLOOKUP(B38,'SB Team'!$B$4:$AK$134,36,FALSE)</f>
        <v>323</v>
      </c>
      <c r="G38" s="13">
        <f>VLOOKUP(B38,'SB Team'!$B$4:$AW$134,48,FALSE)</f>
        <v>388</v>
      </c>
      <c r="H38" s="49">
        <f t="shared" si="6"/>
        <v>1358</v>
      </c>
      <c r="I38" s="71">
        <f t="shared" si="1"/>
        <v>271.60000000000002</v>
      </c>
      <c r="J38" s="71">
        <f t="shared" si="7"/>
        <v>355.5</v>
      </c>
      <c r="K38" s="13">
        <f>VLOOKUP(B38,'SB Team'!$B$4:$BJ$134,61,FALSE)</f>
        <v>370</v>
      </c>
      <c r="L38" s="77" t="str">
        <f t="shared" si="8"/>
        <v>DNQ</v>
      </c>
      <c r="M38" s="103" t="str">
        <f t="shared" si="9"/>
        <v>DNQ</v>
      </c>
    </row>
    <row r="39" spans="1:13" x14ac:dyDescent="0.25">
      <c r="A39" s="49">
        <f t="shared" si="5"/>
        <v>36</v>
      </c>
      <c r="B39" s="94" t="s">
        <v>124</v>
      </c>
      <c r="C39" s="7" t="str">
        <f>VLOOKUP(B39,'SB Team'!$B$4:$M$134,2,FALSE)</f>
        <v>LU</v>
      </c>
      <c r="D39" s="13">
        <f>VLOOKUP(B39,'SB Team'!$B$4:$M$134,12,FALSE)</f>
        <v>396</v>
      </c>
      <c r="E39" s="13">
        <f>VLOOKUP(B39,'SB Team'!$B$4:$Y$134,24,FALSE)</f>
        <v>431</v>
      </c>
      <c r="F39" s="13">
        <f>VLOOKUP(B39,'SB Team'!$B$4:$AK$134,36,FALSE)</f>
        <v>437</v>
      </c>
      <c r="G39" s="13">
        <f>VLOOKUP(B39,'SB Team'!$B$4:$AW$134,48,FALSE)</f>
        <v>0</v>
      </c>
      <c r="H39" s="49">
        <f t="shared" si="6"/>
        <v>1264</v>
      </c>
      <c r="I39" s="71">
        <f t="shared" si="1"/>
        <v>252.8</v>
      </c>
      <c r="J39" s="71">
        <f t="shared" si="7"/>
        <v>218.5</v>
      </c>
      <c r="K39" s="13">
        <f>VLOOKUP(B39,'SB Team'!$B$4:$BJ$134,61,FALSE)</f>
        <v>0</v>
      </c>
      <c r="L39" s="77" t="str">
        <f t="shared" si="8"/>
        <v>DNQ</v>
      </c>
      <c r="M39" s="103" t="str">
        <f t="shared" si="9"/>
        <v>DNQ</v>
      </c>
    </row>
    <row r="40" spans="1:13" x14ac:dyDescent="0.25">
      <c r="A40" s="49">
        <f t="shared" si="5"/>
        <v>37</v>
      </c>
      <c r="B40" s="94" t="s">
        <v>139</v>
      </c>
      <c r="C40" s="7" t="str">
        <f>VLOOKUP(B40,'SB Team'!$B$4:$M$134,2,FALSE)</f>
        <v>UWS</v>
      </c>
      <c r="D40" s="13">
        <f>VLOOKUP(B40,'SB Team'!$B$4:$M$134,12,FALSE)</f>
        <v>0</v>
      </c>
      <c r="E40" s="13">
        <f>VLOOKUP(B40,'SB Team'!$B$4:$Y$134,24,FALSE)</f>
        <v>383</v>
      </c>
      <c r="F40" s="13">
        <f>VLOOKUP(B40,'SB Team'!$B$4:$AK$134,36,FALSE)</f>
        <v>402</v>
      </c>
      <c r="G40" s="13">
        <f>VLOOKUP(B40,'SB Team'!$B$4:$AW$134,48,FALSE)</f>
        <v>435</v>
      </c>
      <c r="H40" s="49">
        <f t="shared" si="6"/>
        <v>1220</v>
      </c>
      <c r="I40" s="71">
        <f t="shared" si="1"/>
        <v>244</v>
      </c>
      <c r="J40" s="71">
        <f t="shared" si="7"/>
        <v>418.5</v>
      </c>
      <c r="K40" s="13">
        <f>VLOOKUP(B40,'SB Team'!$B$4:$BJ$134,61,FALSE)</f>
        <v>0</v>
      </c>
      <c r="L40" s="77" t="str">
        <f t="shared" si="8"/>
        <v>DNQ</v>
      </c>
      <c r="M40" s="103" t="str">
        <f t="shared" si="9"/>
        <v>DNQ</v>
      </c>
    </row>
    <row r="41" spans="1:13" x14ac:dyDescent="0.25">
      <c r="A41" s="49">
        <f t="shared" si="5"/>
        <v>38</v>
      </c>
      <c r="B41" s="94" t="s">
        <v>137</v>
      </c>
      <c r="C41" s="7" t="str">
        <f>VLOOKUP(B41,'SB Team'!$B$4:$M$134,2,FALSE)</f>
        <v>UWS</v>
      </c>
      <c r="D41" s="13">
        <f>VLOOKUP(B41,'SB Team'!$B$4:$M$134,12,FALSE)</f>
        <v>0</v>
      </c>
      <c r="E41" s="13">
        <f>VLOOKUP(B41,'SB Team'!$B$4:$Y$134,24,FALSE)</f>
        <v>381</v>
      </c>
      <c r="F41" s="13">
        <f>VLOOKUP(B41,'SB Team'!$B$4:$AK$134,36,FALSE)</f>
        <v>314</v>
      </c>
      <c r="G41" s="13">
        <f>VLOOKUP(B41,'SB Team'!$B$4:$AW$134,48,FALSE)</f>
        <v>420</v>
      </c>
      <c r="H41" s="49">
        <f t="shared" si="6"/>
        <v>1115</v>
      </c>
      <c r="I41" s="71">
        <f t="shared" si="1"/>
        <v>223</v>
      </c>
      <c r="J41" s="71">
        <f t="shared" si="7"/>
        <v>367</v>
      </c>
      <c r="K41" s="13">
        <f>VLOOKUP(B41,'SB Team'!$B$4:$BJ$134,61,FALSE)</f>
        <v>0</v>
      </c>
      <c r="L41" s="77" t="str">
        <f t="shared" si="8"/>
        <v>DNQ</v>
      </c>
      <c r="M41" s="103" t="str">
        <f t="shared" si="9"/>
        <v>DNQ</v>
      </c>
    </row>
    <row r="42" spans="1:13" x14ac:dyDescent="0.25">
      <c r="A42" s="49">
        <f t="shared" si="5"/>
        <v>39</v>
      </c>
      <c r="B42" s="8" t="s">
        <v>136</v>
      </c>
      <c r="C42" s="7" t="str">
        <f>VLOOKUP(B42,'SB Team'!$B$4:$M$134,2,FALSE)</f>
        <v>GMC</v>
      </c>
      <c r="D42" s="13">
        <f>VLOOKUP(B42,'SB Team'!$B$4:$M$134,12,FALSE)</f>
        <v>0</v>
      </c>
      <c r="E42" s="13">
        <f>VLOOKUP(B42,'SB Team'!$B$4:$Y$134,24,FALSE)</f>
        <v>0</v>
      </c>
      <c r="F42" s="13">
        <f>VLOOKUP(B42,'SB Team'!$B$4:$AK$134,36,FALSE)</f>
        <v>269</v>
      </c>
      <c r="G42" s="13">
        <f>VLOOKUP(B42,'SB Team'!$B$4:$AW$134,48,FALSE)</f>
        <v>380</v>
      </c>
      <c r="H42" s="49">
        <f>SUM(D42,E42,F42,G42,K42)</f>
        <v>1089</v>
      </c>
      <c r="I42" s="71">
        <f>AVERAGE(D42,E42,F42,G42,K42)</f>
        <v>217.8</v>
      </c>
      <c r="J42" s="71">
        <f>AVERAGE(F42:G42)</f>
        <v>324.5</v>
      </c>
      <c r="K42" s="13">
        <f>VLOOKUP(B42,'SB Team'!$B$4:$BJ$134,61,FALSE)</f>
        <v>440</v>
      </c>
      <c r="L42" s="77" t="str">
        <f>IF(COUNTIF(D42:G42,0)=0,1-(J42-K42)/K42,"DNQ")</f>
        <v>DNQ</v>
      </c>
      <c r="M42" s="103" t="str">
        <f>IF(COUNTIF(D42:G42,0)=0,L42*(K42-J42)+K42,"DNQ")</f>
        <v>DNQ</v>
      </c>
    </row>
    <row r="43" spans="1:13" x14ac:dyDescent="0.25">
      <c r="A43" s="49">
        <f t="shared" si="5"/>
        <v>40</v>
      </c>
      <c r="B43" s="8" t="s">
        <v>109</v>
      </c>
      <c r="C43" s="7" t="str">
        <f>VLOOKUP(B43,'SB Team'!$B$4:$M$134,2,FALSE)</f>
        <v>UAC</v>
      </c>
      <c r="D43" s="13">
        <f>VLOOKUP(B43,'SB Team'!$B$4:$M$134,12,FALSE)</f>
        <v>488</v>
      </c>
      <c r="E43" s="13">
        <f>VLOOKUP(B43,'SB Team'!$B$4:$Y$134,24,FALSE)</f>
        <v>504</v>
      </c>
      <c r="F43" s="13">
        <f>VLOOKUP(B43,'SB Team'!$B$4:$AK$134,36,FALSE)</f>
        <v>0</v>
      </c>
      <c r="G43" s="13">
        <f>VLOOKUP(B43,'SB Team'!$B$4:$AW$134,48,FALSE)</f>
        <v>0</v>
      </c>
      <c r="H43" s="49">
        <f>SUM(D43,E43,F43,G43,K43)</f>
        <v>992</v>
      </c>
      <c r="I43" s="71">
        <f>AVERAGE(D43,E43,F43,G43,K43)</f>
        <v>198.4</v>
      </c>
      <c r="J43" s="71">
        <f>AVERAGE(F43:G43)</f>
        <v>0</v>
      </c>
      <c r="K43" s="13">
        <f>VLOOKUP(B43,'SB Team'!$B$4:$BJ$134,61,FALSE)</f>
        <v>0</v>
      </c>
      <c r="L43" s="77" t="str">
        <f>IF(COUNTIF(D43:G43,0)=0,1-(J43-K43)/K43,"DNQ")</f>
        <v>DNQ</v>
      </c>
      <c r="M43" s="103" t="str">
        <f>IF(COUNTIF(D43:G43,0)=0,L43*(K43-J43)+K43,"DNQ")</f>
        <v>DNQ</v>
      </c>
    </row>
    <row r="44" spans="1:13" x14ac:dyDescent="0.25">
      <c r="A44" s="49">
        <f t="shared" si="5"/>
        <v>41</v>
      </c>
      <c r="B44" s="94" t="s">
        <v>141</v>
      </c>
      <c r="C44" s="7" t="str">
        <f>VLOOKUP(B44,'SB Team'!$B$4:$M$134,2,FALSE)</f>
        <v>GVSU</v>
      </c>
      <c r="D44" s="13">
        <f>VLOOKUP(B44,'SB Team'!$B$4:$M$134,12,FALSE)</f>
        <v>0</v>
      </c>
      <c r="E44" s="13">
        <f>VLOOKUP(B44,'SB Team'!$B$4:$Y$134,24,FALSE)</f>
        <v>0</v>
      </c>
      <c r="F44" s="13">
        <f>VLOOKUP(B44,'SB Team'!$B$4:$AK$134,36,FALSE)</f>
        <v>0</v>
      </c>
      <c r="G44" s="13">
        <f>VLOOKUP(B44,'SB Team'!$B$4:$AW$134,48,FALSE)</f>
        <v>483</v>
      </c>
      <c r="H44" s="49">
        <f>SUM(D44,E44,F44,G44,K44)</f>
        <v>963</v>
      </c>
      <c r="I44" s="71">
        <f>AVERAGE(D44,E44)</f>
        <v>0</v>
      </c>
      <c r="J44" s="71">
        <f>AVERAGE(F44:G44)</f>
        <v>241.5</v>
      </c>
      <c r="K44" s="13">
        <f>VLOOKUP(B44,'SB Team'!$B$4:$BJ$134,61,FALSE)</f>
        <v>480</v>
      </c>
      <c r="L44" s="77" t="str">
        <f>IF(COUNTIF(D44:G44,0)=0,1-(J44-K44)/K44,"DNQ")</f>
        <v>DNQ</v>
      </c>
      <c r="M44" s="103" t="str">
        <f>IF(COUNTIF(D44:G44,0)=0,L44*(K44-J44)+K44,"DNQ")</f>
        <v>DNQ</v>
      </c>
    </row>
    <row r="45" spans="1:13" x14ac:dyDescent="0.25">
      <c r="A45" s="49">
        <f t="shared" si="5"/>
        <v>42</v>
      </c>
      <c r="B45" s="1" t="s">
        <v>143</v>
      </c>
      <c r="C45" s="7" t="str">
        <f>VLOOKUP(B45,'SB Team'!$B$4:$M$134,2,FALSE)</f>
        <v>GMC</v>
      </c>
      <c r="D45" s="13">
        <f>VLOOKUP(B45,'SB Team'!$B$4:$M$134,12,FALSE)</f>
        <v>0</v>
      </c>
      <c r="E45" s="13">
        <f>VLOOKUP(B45,'SB Team'!$B$4:$Y$134,24,FALSE)</f>
        <v>0</v>
      </c>
      <c r="F45" s="13">
        <f>VLOOKUP(B45,'SB Team'!$B$4:$AK$134,36,FALSE)</f>
        <v>0</v>
      </c>
      <c r="G45" s="13">
        <f>VLOOKUP(B45,'SB Team'!$B$4:$AW$134,48,FALSE)</f>
        <v>451</v>
      </c>
      <c r="H45" s="49">
        <f>SUM(D45,E45,F45,G45,K45)</f>
        <v>927</v>
      </c>
      <c r="I45" s="71">
        <f>AVERAGE(D45,E45)</f>
        <v>0</v>
      </c>
      <c r="J45" s="71">
        <f>AVERAGE(F45:G45)</f>
        <v>225.5</v>
      </c>
      <c r="K45" s="13">
        <f>VLOOKUP(B45,'SB Team'!$B$4:$BJ$134,61,FALSE)</f>
        <v>476</v>
      </c>
      <c r="L45" s="77" t="str">
        <f>IF(COUNTIF(D45:G45,0)=0,1-(J45-K45)/K45,"DNQ")</f>
        <v>DNQ</v>
      </c>
      <c r="M45" s="103" t="str">
        <f>IF(COUNTIF(D45:G45,0)=0,L45*(K45-J45)+K45,"DNQ")</f>
        <v>DNQ</v>
      </c>
    </row>
    <row r="46" spans="1:13" x14ac:dyDescent="0.25">
      <c r="A46" s="49">
        <f t="shared" si="5"/>
        <v>43</v>
      </c>
      <c r="B46" s="1" t="s">
        <v>142</v>
      </c>
      <c r="C46" s="7" t="str">
        <f>VLOOKUP(B46,'SB Team'!$B$4:$M$134,2,FALSE)</f>
        <v>GMC</v>
      </c>
      <c r="D46" s="13">
        <f>VLOOKUP(B46,'SB Team'!$B$4:$M$134,12,FALSE)</f>
        <v>0</v>
      </c>
      <c r="E46" s="13">
        <f>VLOOKUP(B46,'SB Team'!$B$4:$Y$134,24,FALSE)</f>
        <v>0</v>
      </c>
      <c r="F46" s="13">
        <f>VLOOKUP(B46,'SB Team'!$B$4:$AK$134,36,FALSE)</f>
        <v>0</v>
      </c>
      <c r="G46" s="13">
        <f>VLOOKUP(B46,'SB Team'!$B$4:$AW$134,48,FALSE)</f>
        <v>407</v>
      </c>
      <c r="H46" s="49">
        <f>SUM(D46,E46,F46,G46,K46)</f>
        <v>899</v>
      </c>
      <c r="I46" s="71">
        <f>AVERAGE(D46,E46)</f>
        <v>0</v>
      </c>
      <c r="J46" s="71">
        <f>AVERAGE(F46:G46)</f>
        <v>203.5</v>
      </c>
      <c r="K46" s="13">
        <f>VLOOKUP(B46,'SB Team'!$B$4:$BJ$134,61,FALSE)</f>
        <v>492</v>
      </c>
      <c r="L46" s="77" t="str">
        <f>IF(COUNTIF(D46:G46,0)=0,1-(J46-K46)/K46,"DNQ")</f>
        <v>DNQ</v>
      </c>
      <c r="M46" s="103" t="str">
        <f>IF(COUNTIF(D46:G46,0)=0,L46*(K46-J46)+K46,"DNQ")</f>
        <v>DNQ</v>
      </c>
    </row>
    <row r="47" spans="1:13" x14ac:dyDescent="0.25">
      <c r="A47" s="49">
        <f t="shared" si="5"/>
        <v>44</v>
      </c>
      <c r="B47" s="94" t="s">
        <v>138</v>
      </c>
      <c r="C47" s="7" t="str">
        <f>VLOOKUP(B47,'SB Team'!$B$4:$M$134,2,FALSE)</f>
        <v>UWS</v>
      </c>
      <c r="D47" s="13">
        <f>VLOOKUP(B47,'SB Team'!$B$4:$M$134,12,FALSE)</f>
        <v>0</v>
      </c>
      <c r="E47" s="13">
        <f>VLOOKUP(B47,'SB Team'!$B$4:$Y$134,24,FALSE)</f>
        <v>290</v>
      </c>
      <c r="F47" s="13">
        <f>VLOOKUP(B47,'SB Team'!$B$4:$AK$134,36,FALSE)</f>
        <v>286</v>
      </c>
      <c r="G47" s="13">
        <f>VLOOKUP(B47,'SB Team'!$B$4:$AW$134,48,FALSE)</f>
        <v>308</v>
      </c>
      <c r="H47" s="49">
        <f>SUM(D47,E47,F47,G47,K47)</f>
        <v>884</v>
      </c>
      <c r="I47" s="71">
        <f>AVERAGE(D47,E47,F47,G47,K47)</f>
        <v>176.8</v>
      </c>
      <c r="J47" s="71">
        <f>AVERAGE(F47:G47)</f>
        <v>297</v>
      </c>
      <c r="K47" s="13">
        <f>VLOOKUP(B47,'SB Team'!$B$4:$BJ$134,61,FALSE)</f>
        <v>0</v>
      </c>
      <c r="L47" s="77" t="str">
        <f>IF(COUNTIF(D47:G47,0)=0,1-(J47-K47)/K47,"DNQ")</f>
        <v>DNQ</v>
      </c>
      <c r="M47" s="103" t="str">
        <f>IF(COUNTIF(D47:G47,0)=0,L47*(K47-J47)+K47,"DNQ")</f>
        <v>DNQ</v>
      </c>
    </row>
    <row r="48" spans="1:13" x14ac:dyDescent="0.25">
      <c r="A48" s="49">
        <f t="shared" si="5"/>
        <v>45</v>
      </c>
      <c r="B48" s="3" t="s">
        <v>112</v>
      </c>
      <c r="C48" s="7" t="str">
        <f>VLOOKUP(B48,'SB Team'!$B$4:$M$134,2,FALSE)</f>
        <v>GMC</v>
      </c>
      <c r="D48" s="13">
        <f>VLOOKUP(B48,'SB Team'!$B$4:$M$134,12,FALSE)</f>
        <v>439</v>
      </c>
      <c r="E48" s="13">
        <f>VLOOKUP(B48,'SB Team'!$B$4:$Y$134,24,FALSE)</f>
        <v>436</v>
      </c>
      <c r="F48" s="13">
        <f>VLOOKUP(B48,'SB Team'!$B$4:$AK$134,36,FALSE)</f>
        <v>0</v>
      </c>
      <c r="G48" s="13">
        <f>VLOOKUP(B48,'SB Team'!$B$4:$AW$134,48,FALSE)</f>
        <v>0</v>
      </c>
      <c r="H48" s="49">
        <f>SUM(D48,E48,F48,G48,K48)</f>
        <v>875</v>
      </c>
      <c r="I48" s="71">
        <f>AVERAGE(D48,E48,F48,G48,K48)</f>
        <v>175</v>
      </c>
      <c r="J48" s="71">
        <f>AVERAGE(F48:G48)</f>
        <v>0</v>
      </c>
      <c r="K48" s="13">
        <f>VLOOKUP(B48,'SB Team'!$B$4:$BJ$134,61,FALSE)</f>
        <v>0</v>
      </c>
      <c r="L48" s="77" t="str">
        <f>IF(COUNTIF(D48:G48,0)=0,1-(J48-K48)/K48,"DNQ")</f>
        <v>DNQ</v>
      </c>
      <c r="M48" s="103" t="str">
        <f>IF(COUNTIF(D48:G48,0)=0,L48*(K48-J48)+K48,"DNQ")</f>
        <v>DNQ</v>
      </c>
    </row>
    <row r="49" spans="1:13" x14ac:dyDescent="0.25">
      <c r="A49" s="49">
        <f t="shared" si="5"/>
        <v>46</v>
      </c>
      <c r="B49" s="43" t="s">
        <v>102</v>
      </c>
      <c r="C49" s="7" t="str">
        <f>VLOOKUP(B49,'SB Team'!$B$4:$M$134,2,FALSE)</f>
        <v>UM</v>
      </c>
      <c r="D49" s="13">
        <f>VLOOKUP(B49,'SB Team'!$B$4:$M$134,12,FALSE)</f>
        <v>0</v>
      </c>
      <c r="E49" s="13">
        <f>VLOOKUP(B49,'SB Team'!$B$4:$Y$134,24,FALSE)</f>
        <v>366</v>
      </c>
      <c r="F49" s="13">
        <f>VLOOKUP(B49,'SB Team'!$B$4:$AK$134,36,FALSE)</f>
        <v>0</v>
      </c>
      <c r="G49" s="13">
        <f>VLOOKUP(B49,'SB Team'!$B$4:$AW$134,48,FALSE)</f>
        <v>361</v>
      </c>
      <c r="H49" s="49">
        <f>SUM(D49,E49,F49,G49,K49)</f>
        <v>727</v>
      </c>
      <c r="I49" s="71">
        <f>AVERAGE(D49,E49,F49,G49,K49)</f>
        <v>145.4</v>
      </c>
      <c r="J49" s="71">
        <f>AVERAGE(F49:G49)</f>
        <v>180.5</v>
      </c>
      <c r="K49" s="13">
        <f>VLOOKUP(B49,'SB Team'!$B$4:$BJ$134,61,FALSE)</f>
        <v>0</v>
      </c>
      <c r="L49" s="77" t="str">
        <f>IF(COUNTIF(D49:G49,0)=0,1-(J49-K49)/K49,"DNQ")</f>
        <v>DNQ</v>
      </c>
      <c r="M49" s="103" t="str">
        <f>IF(COUNTIF(D49:G49,0)=0,L49*(K49-J49)+K49,"DNQ")</f>
        <v>DNQ</v>
      </c>
    </row>
    <row r="50" spans="1:13" x14ac:dyDescent="0.25">
      <c r="A50" s="49">
        <f t="shared" si="5"/>
        <v>47</v>
      </c>
      <c r="B50" s="94" t="s">
        <v>140</v>
      </c>
      <c r="C50" s="7" t="str">
        <f>VLOOKUP(B50,'SB Team'!$B$4:$M$134,2,FALSE)</f>
        <v>UWS</v>
      </c>
      <c r="D50" s="13">
        <f>VLOOKUP(B50,'SB Team'!$B$4:$M$134,12,FALSE)</f>
        <v>0</v>
      </c>
      <c r="E50" s="13">
        <f>VLOOKUP(B50,'SB Team'!$B$4:$Y$134,24,FALSE)</f>
        <v>249</v>
      </c>
      <c r="F50" s="13">
        <f>VLOOKUP(B50,'SB Team'!$B$4:$AK$134,36,FALSE)</f>
        <v>296</v>
      </c>
      <c r="G50" s="13">
        <f>VLOOKUP(B50,'SB Team'!$B$4:$AW$134,48,FALSE)</f>
        <v>0</v>
      </c>
      <c r="H50" s="49">
        <f>SUM(D50,E50,F50,G50,K50)</f>
        <v>545</v>
      </c>
      <c r="I50" s="71">
        <f>AVERAGE(D50,E50,F50,G50,K50)</f>
        <v>109</v>
      </c>
      <c r="J50" s="71">
        <f>AVERAGE(F50:G50)</f>
        <v>148</v>
      </c>
      <c r="K50" s="13">
        <f>VLOOKUP(B50,'SB Team'!$B$4:$BJ$134,61,FALSE)</f>
        <v>0</v>
      </c>
      <c r="L50" s="77" t="str">
        <f>IF(COUNTIF(D50:G50,0)=0,1-(J50-K50)/K50,"DNQ")</f>
        <v>DNQ</v>
      </c>
      <c r="M50" s="103" t="str">
        <f>IF(COUNTIF(D50:G50,0)=0,L50*(K50-J50)+K50,"DNQ")</f>
        <v>DNQ</v>
      </c>
    </row>
    <row r="51" spans="1:13" x14ac:dyDescent="0.25">
      <c r="A51" s="49">
        <f t="shared" si="5"/>
        <v>48</v>
      </c>
      <c r="B51" s="94" t="s">
        <v>72</v>
      </c>
      <c r="C51" s="7" t="str">
        <f>VLOOKUP(B51,'SB Team'!$B$4:$M$134,2,FALSE)</f>
        <v>GVSU</v>
      </c>
      <c r="D51" s="13">
        <f>VLOOKUP(B51,'SB Team'!$B$4:$M$134,12,FALSE)</f>
        <v>543</v>
      </c>
      <c r="E51" s="13">
        <f>VLOOKUP(B51,'SB Team'!$B$4:$Y$134,24,FALSE)</f>
        <v>0</v>
      </c>
      <c r="F51" s="13">
        <f>VLOOKUP(B51,'SB Team'!$B$4:$AK$134,36,FALSE)</f>
        <v>0</v>
      </c>
      <c r="G51" s="13">
        <f>VLOOKUP(B51,'SB Team'!$B$4:$AW$134,48,FALSE)</f>
        <v>0</v>
      </c>
      <c r="H51" s="49">
        <f>SUM(D51,E51,F51,G51,K51)</f>
        <v>543</v>
      </c>
      <c r="I51" s="71">
        <f>AVERAGE(D51,E51,F51,G51,K51)</f>
        <v>108.6</v>
      </c>
      <c r="J51" s="71">
        <f>AVERAGE(F51:G51)</f>
        <v>0</v>
      </c>
      <c r="K51" s="13">
        <f>VLOOKUP(B51,'SB Team'!$B$4:$BJ$134,61,FALSE)</f>
        <v>0</v>
      </c>
      <c r="L51" s="77" t="str">
        <f>IF(COUNTIF(D51:G51,0)=0,1-(J51-K51)/K51,"DNQ")</f>
        <v>DNQ</v>
      </c>
      <c r="M51" s="103" t="str">
        <f>IF(COUNTIF(D51:G51,0)=0,L51*(K51-J51)+K51,"DNQ")</f>
        <v>DNQ</v>
      </c>
    </row>
    <row r="52" spans="1:13" x14ac:dyDescent="0.25">
      <c r="A52" s="49">
        <f t="shared" si="5"/>
        <v>49</v>
      </c>
      <c r="B52" s="94" t="s">
        <v>99</v>
      </c>
      <c r="C52" s="7" t="str">
        <f>VLOOKUP(B52,'SB Team'!$B$4:$M$134,2,FALSE)</f>
        <v>NDSU</v>
      </c>
      <c r="D52" s="13">
        <f>VLOOKUP(B52,'SB Team'!$B$4:$M$134,12,FALSE)</f>
        <v>0</v>
      </c>
      <c r="E52" s="13">
        <f>VLOOKUP(B52,'SB Team'!$B$4:$Y$134,24,FALSE)</f>
        <v>0</v>
      </c>
      <c r="F52" s="13">
        <f>VLOOKUP(B52,'SB Team'!$B$4:$AK$134,36,FALSE)</f>
        <v>0</v>
      </c>
      <c r="G52" s="13">
        <f>VLOOKUP(B52,'SB Team'!$B$4:$AW$134,48,FALSE)</f>
        <v>0</v>
      </c>
      <c r="H52" s="49">
        <f>SUM(D52,E52,F52,G52,K52)</f>
        <v>512</v>
      </c>
      <c r="I52" s="71">
        <f>AVERAGE(D52,E52)</f>
        <v>0</v>
      </c>
      <c r="J52" s="71">
        <f>AVERAGE(F52:G52)</f>
        <v>0</v>
      </c>
      <c r="K52" s="13">
        <f>VLOOKUP(B52,'SB Team'!$B$4:$BJ$134,61,FALSE)</f>
        <v>512</v>
      </c>
      <c r="L52" s="77" t="str">
        <f>IF(COUNTIF(D52:G52,0)=0,1-(J52-K52)/K52,"DNQ")</f>
        <v>DNQ</v>
      </c>
      <c r="M52" s="103" t="str">
        <f>IF(COUNTIF(D52:G52,0)=0,L52*(K52-J52)+K52,"DNQ")</f>
        <v>DNQ</v>
      </c>
    </row>
    <row r="53" spans="1:13" x14ac:dyDescent="0.25">
      <c r="A53" s="49">
        <f t="shared" si="5"/>
        <v>50</v>
      </c>
      <c r="B53" s="94" t="s">
        <v>91</v>
      </c>
      <c r="C53" s="7" t="str">
        <f>VLOOKUP(B53,'SB Team'!$B$4:$M$134,2,FALSE)</f>
        <v>GVSU</v>
      </c>
      <c r="D53" s="13">
        <f>VLOOKUP(B53,'SB Team'!$B$4:$M$134,12,FALSE)</f>
        <v>498</v>
      </c>
      <c r="E53" s="13">
        <f>VLOOKUP(B53,'SB Team'!$B$4:$Y$134,24,FALSE)</f>
        <v>0</v>
      </c>
      <c r="F53" s="13">
        <f>VLOOKUP(B53,'SB Team'!$B$4:$AK$134,36,FALSE)</f>
        <v>0</v>
      </c>
      <c r="G53" s="13">
        <f>VLOOKUP(B53,'SB Team'!$B$4:$AW$134,48,FALSE)</f>
        <v>0</v>
      </c>
      <c r="H53" s="49">
        <f>SUM(D53,E53,F53,G53,K53)</f>
        <v>498</v>
      </c>
      <c r="I53" s="71">
        <f>AVERAGE(D53,E53,F53,G53,K53)</f>
        <v>99.6</v>
      </c>
      <c r="J53" s="71">
        <f>AVERAGE(F53:G53)</f>
        <v>0</v>
      </c>
      <c r="K53" s="13">
        <f>VLOOKUP(B53,'SB Team'!$B$4:$BJ$134,61,FALSE)</f>
        <v>0</v>
      </c>
      <c r="L53" s="77" t="str">
        <f>IF(COUNTIF(D53:G53,0)=0,1-(J53-K53)/K53,"DNQ")</f>
        <v>DNQ</v>
      </c>
      <c r="M53" s="103" t="str">
        <f>IF(COUNTIF(D53:G53,0)=0,L53*(K53-J53)+K53,"DNQ")</f>
        <v>DNQ</v>
      </c>
    </row>
    <row r="54" spans="1:13" x14ac:dyDescent="0.25">
      <c r="A54" s="49">
        <f t="shared" si="5"/>
        <v>51</v>
      </c>
      <c r="B54" s="43" t="s">
        <v>76</v>
      </c>
      <c r="C54" s="7" t="str">
        <f>VLOOKUP(B54,'SB Team'!$B$4:$M$134,2,FALSE)</f>
        <v>UM</v>
      </c>
      <c r="D54" s="13">
        <f>VLOOKUP(B54,'SB Team'!$B$4:$M$134,12,FALSE)</f>
        <v>0</v>
      </c>
      <c r="E54" s="13">
        <f>VLOOKUP(B54,'SB Team'!$B$4:$Y$134,24,FALSE)</f>
        <v>0</v>
      </c>
      <c r="F54" s="13">
        <f>VLOOKUP(B54,'SB Team'!$B$4:$AK$134,36,FALSE)</f>
        <v>380</v>
      </c>
      <c r="G54" s="13">
        <f>VLOOKUP(B54,'SB Team'!$B$4:$AW$134,48,FALSE)</f>
        <v>0</v>
      </c>
      <c r="H54" s="49">
        <f>SUM(D54,E54,F54,G54,K54)</f>
        <v>380</v>
      </c>
      <c r="I54" s="71">
        <f>AVERAGE(D54,E54,F54,G54,K54)</f>
        <v>76</v>
      </c>
      <c r="J54" s="71">
        <f>AVERAGE(F54:G54)</f>
        <v>190</v>
      </c>
      <c r="K54" s="13">
        <f>VLOOKUP(B54,'SB Team'!$B$4:$BJ$134,61,FALSE)</f>
        <v>0</v>
      </c>
      <c r="L54" s="77" t="str">
        <f>IF(COUNTIF(D54:G54,0)=0,1-(J54-K54)/K54,"DNQ")</f>
        <v>DNQ</v>
      </c>
      <c r="M54" s="103" t="str">
        <f>IF(COUNTIF(D54:G54,0)=0,L54*(K54-J54)+K54,"DNQ")</f>
        <v>DNQ</v>
      </c>
    </row>
    <row r="55" spans="1:13" x14ac:dyDescent="0.25">
      <c r="A55" s="49">
        <f t="shared" si="5"/>
        <v>52</v>
      </c>
      <c r="B55" s="14" t="s">
        <v>105</v>
      </c>
      <c r="C55" s="7" t="str">
        <f>VLOOKUP(B55,'SB Team'!$B$4:$M$134,2,FALSE)</f>
        <v>UM</v>
      </c>
      <c r="D55" s="13">
        <f>VLOOKUP(B55,'SB Team'!$B$4:$M$134,12,FALSE)</f>
        <v>344</v>
      </c>
      <c r="E55" s="13">
        <f>VLOOKUP(B55,'SB Team'!$B$4:$Y$134,24,FALSE)</f>
        <v>0</v>
      </c>
      <c r="F55" s="13">
        <f>VLOOKUP(B55,'SB Team'!$B$4:$AK$134,36,FALSE)</f>
        <v>0</v>
      </c>
      <c r="G55" s="13">
        <f>VLOOKUP(B55,'SB Team'!$B$4:$AW$134,48,FALSE)</f>
        <v>0</v>
      </c>
      <c r="H55" s="49">
        <f>SUM(D55,E55,F55,G55,K55)</f>
        <v>344</v>
      </c>
      <c r="I55" s="71">
        <f>AVERAGE(D55,E55,F55,G55,K55)</f>
        <v>68.8</v>
      </c>
      <c r="J55" s="71">
        <f>AVERAGE(F55:G55)</f>
        <v>0</v>
      </c>
      <c r="K55" s="13">
        <f>VLOOKUP(B55,'SB Team'!$B$4:$BJ$134,61,FALSE)</f>
        <v>0</v>
      </c>
      <c r="L55" s="77" t="str">
        <f>IF(COUNTIF(D55:G55,0)=0,1-(J55-K55)/K55,"DNQ")</f>
        <v>DNQ</v>
      </c>
      <c r="M55" s="103" t="str">
        <f>IF(COUNTIF(D55:G55,0)=0,L55*(K55-J55)+K55,"DNQ")</f>
        <v>DNQ</v>
      </c>
    </row>
    <row r="56" spans="1:13" x14ac:dyDescent="0.25">
      <c r="A56" s="49">
        <f t="shared" si="5"/>
        <v>53</v>
      </c>
      <c r="B56" s="14" t="s">
        <v>103</v>
      </c>
      <c r="C56" s="7" t="str">
        <f>VLOOKUP(B56,'SB Team'!$B$4:$M$134,2,FALSE)</f>
        <v>UM</v>
      </c>
      <c r="D56" s="13">
        <f>VLOOKUP(B56,'SB Team'!$B$4:$M$134,12,FALSE)</f>
        <v>331</v>
      </c>
      <c r="E56" s="13">
        <f>VLOOKUP(B56,'SB Team'!$B$4:$Y$134,24,FALSE)</f>
        <v>0</v>
      </c>
      <c r="F56" s="13">
        <f>VLOOKUP(B56,'SB Team'!$B$4:$AK$134,36,FALSE)</f>
        <v>0</v>
      </c>
      <c r="G56" s="13">
        <f>VLOOKUP(B56,'SB Team'!$B$4:$AW$134,48,FALSE)</f>
        <v>0</v>
      </c>
      <c r="H56" s="49">
        <f>SUM(D56,E56,F56,G56,K56)</f>
        <v>331</v>
      </c>
      <c r="I56" s="71">
        <f>AVERAGE(D56,E56,F56,G56,K56)</f>
        <v>66.2</v>
      </c>
      <c r="J56" s="71">
        <f>AVERAGE(F56:G56)</f>
        <v>0</v>
      </c>
      <c r="K56" s="13">
        <f>VLOOKUP(B56,'SB Team'!$B$4:$BJ$134,61,FALSE)</f>
        <v>0</v>
      </c>
      <c r="L56" s="77" t="str">
        <f>IF(COUNTIF(D56:G56,0)=0,1-(J56-K56)/K56,"DNQ")</f>
        <v>DNQ</v>
      </c>
      <c r="M56" s="103" t="str">
        <f>IF(COUNTIF(D56:G56,0)=0,L56*(K56-J56)+K56,"DNQ")</f>
        <v>DNQ</v>
      </c>
    </row>
    <row r="57" spans="1:13" x14ac:dyDescent="0.25">
      <c r="A57" s="49">
        <f t="shared" si="5"/>
        <v>54</v>
      </c>
      <c r="B57" s="14" t="s">
        <v>104</v>
      </c>
      <c r="C57" s="7" t="str">
        <f>VLOOKUP(B57,'SB Team'!$B$4:$M$134,2,FALSE)</f>
        <v>UM</v>
      </c>
      <c r="D57" s="13">
        <f>VLOOKUP(B57,'SB Team'!$B$4:$M$134,12,FALSE)</f>
        <v>279</v>
      </c>
      <c r="E57" s="13">
        <f>VLOOKUP(B57,'SB Team'!$B$4:$Y$134,24,FALSE)</f>
        <v>0</v>
      </c>
      <c r="F57" s="13">
        <f>VLOOKUP(B57,'SB Team'!$B$4:$AK$134,36,FALSE)</f>
        <v>0</v>
      </c>
      <c r="G57" s="13">
        <f>VLOOKUP(B57,'SB Team'!$B$4:$AW$134,48,FALSE)</f>
        <v>0</v>
      </c>
      <c r="H57" s="49">
        <f>SUM(D57,E57,F57,G57,K57)</f>
        <v>279</v>
      </c>
      <c r="I57" s="71">
        <f>AVERAGE(D57,E57,F57,G57,K57)</f>
        <v>55.8</v>
      </c>
      <c r="J57" s="71">
        <f>AVERAGE(F57:G57)</f>
        <v>0</v>
      </c>
      <c r="K57" s="13">
        <f>VLOOKUP(B57,'SB Team'!$B$4:$BJ$134,61,FALSE)</f>
        <v>0</v>
      </c>
      <c r="L57" s="77" t="str">
        <f>IF(COUNTIF(D57:G57,0)=0,1-(J57-K57)/K57,"DNQ")</f>
        <v>DNQ</v>
      </c>
      <c r="M57" s="103" t="str">
        <f>IF(COUNTIF(D57:G57,0)=0,L57*(K57-J57)+K57,"DNQ")</f>
        <v>DNQ</v>
      </c>
    </row>
    <row r="58" spans="1:13" hidden="1" x14ac:dyDescent="0.25">
      <c r="A58" s="49">
        <f t="shared" si="5"/>
        <v>55</v>
      </c>
      <c r="B58" s="14"/>
      <c r="C58" s="7" t="e">
        <f>VLOOKUP(B58,'SB Team'!$B$4:$M$134,2,FALSE)</f>
        <v>#N/A</v>
      </c>
      <c r="D58" s="13" t="e">
        <f>VLOOKUP(B58,'SB Team'!$B$4:$M$134,12,FALSE)</f>
        <v>#N/A</v>
      </c>
      <c r="E58" s="13" t="e">
        <f>VLOOKUP(B58,'SB Team'!$B$4:$Y$134,24,FALSE)</f>
        <v>#N/A</v>
      </c>
      <c r="F58" s="13" t="e">
        <f>VLOOKUP(B58,'SB Team'!$B$4:$AK$134,36,FALSE)</f>
        <v>#N/A</v>
      </c>
      <c r="G58" s="13" t="e">
        <f>VLOOKUP(B58,'SB Team'!$B$4:$AW$134,48,FALSE)</f>
        <v>#N/A</v>
      </c>
      <c r="H58" s="49" t="e">
        <f t="shared" ref="H57:H63" si="10">SUM(D58,E58,F58,G58,K58)</f>
        <v>#N/A</v>
      </c>
      <c r="I58" s="71" t="e">
        <f t="shared" ref="I57:I58" si="11">AVERAGE(D58,E58)</f>
        <v>#N/A</v>
      </c>
      <c r="J58" s="71" t="e">
        <f t="shared" ref="J57:J63" si="12">AVERAGE(F58:G58)</f>
        <v>#N/A</v>
      </c>
      <c r="K58" s="13" t="e">
        <f>VLOOKUP(B58,'SB Team'!$B$4:$BJ$134,61,FALSE)</f>
        <v>#N/A</v>
      </c>
      <c r="L58" s="77" t="e">
        <f t="shared" ref="L57:L63" si="13">IF(COUNTIF(D58:G58,0)=0,1-(J58-K58)/K58,"DNQ")</f>
        <v>#N/A</v>
      </c>
      <c r="M58" s="103" t="e">
        <f t="shared" ref="M57:M63" si="14">IF(COUNTIF(D58:G58,0)=0,L58*(K58-J58)+K58,"DNQ")</f>
        <v>#N/A</v>
      </c>
    </row>
    <row r="59" spans="1:13" hidden="1" x14ac:dyDescent="0.25">
      <c r="A59" s="49">
        <f t="shared" si="5"/>
        <v>56</v>
      </c>
      <c r="B59" s="49"/>
      <c r="C59" s="7" t="e">
        <f>VLOOKUP(B59,'SB Team'!$B$4:$M$134,2,FALSE)</f>
        <v>#N/A</v>
      </c>
      <c r="D59" s="13" t="e">
        <f>VLOOKUP(B59,'SB Team'!$B$4:$M$134,12,FALSE)</f>
        <v>#N/A</v>
      </c>
      <c r="E59" s="13" t="e">
        <f>VLOOKUP(B59,'SB Team'!$B$4:$Y$134,24,FALSE)</f>
        <v>#N/A</v>
      </c>
      <c r="F59" s="13" t="e">
        <f>VLOOKUP(B59,'SB Team'!$B$4:$AK$134,36,FALSE)</f>
        <v>#N/A</v>
      </c>
      <c r="G59" s="13" t="e">
        <f>VLOOKUP(B59,'SB Team'!$B$4:$AW$134,48,FALSE)</f>
        <v>#N/A</v>
      </c>
      <c r="H59" s="49" t="e">
        <f t="shared" si="10"/>
        <v>#N/A</v>
      </c>
      <c r="I59" s="71" t="e">
        <f t="shared" ref="I59:I63" si="15">AVERAGE(D59,E59)</f>
        <v>#N/A</v>
      </c>
      <c r="J59" s="71" t="e">
        <f t="shared" si="12"/>
        <v>#N/A</v>
      </c>
      <c r="K59" s="13" t="e">
        <f>VLOOKUP(B59,'SB Team'!$B$4:$BJ$134,61,FALSE)</f>
        <v>#N/A</v>
      </c>
      <c r="L59" s="77" t="e">
        <f t="shared" si="13"/>
        <v>#N/A</v>
      </c>
      <c r="M59" s="103" t="e">
        <f t="shared" si="14"/>
        <v>#N/A</v>
      </c>
    </row>
    <row r="60" spans="1:13" hidden="1" x14ac:dyDescent="0.25">
      <c r="A60" s="49">
        <f t="shared" si="5"/>
        <v>57</v>
      </c>
      <c r="B60" s="52"/>
      <c r="C60" s="7" t="e">
        <f>VLOOKUP(B60,'SB Team'!$B$4:$M$134,2,FALSE)</f>
        <v>#N/A</v>
      </c>
      <c r="D60" s="13" t="e">
        <f>VLOOKUP(B60,'SB Team'!$B$4:$M$134,12,FALSE)</f>
        <v>#N/A</v>
      </c>
      <c r="E60" s="13" t="e">
        <f>VLOOKUP(B60,'SB Team'!$B$4:$Y$134,24,FALSE)</f>
        <v>#N/A</v>
      </c>
      <c r="F60" s="13" t="e">
        <f>VLOOKUP(B60,'SB Team'!$B$4:$AK$134,36,FALSE)</f>
        <v>#N/A</v>
      </c>
      <c r="G60" s="13" t="e">
        <f>VLOOKUP(B60,'SB Team'!$B$4:$AW$134,48,FALSE)</f>
        <v>#N/A</v>
      </c>
      <c r="H60" s="49" t="e">
        <f t="shared" si="10"/>
        <v>#N/A</v>
      </c>
      <c r="I60" s="71" t="e">
        <f t="shared" si="15"/>
        <v>#N/A</v>
      </c>
      <c r="J60" s="71" t="e">
        <f t="shared" si="12"/>
        <v>#N/A</v>
      </c>
      <c r="K60" s="13" t="e">
        <f>VLOOKUP(B60,'SB Team'!$B$4:$BJ$134,61,FALSE)</f>
        <v>#N/A</v>
      </c>
      <c r="L60" s="77" t="e">
        <f t="shared" si="13"/>
        <v>#N/A</v>
      </c>
      <c r="M60" s="103" t="e">
        <f t="shared" si="14"/>
        <v>#N/A</v>
      </c>
    </row>
    <row r="61" spans="1:13" hidden="1" x14ac:dyDescent="0.25">
      <c r="A61" s="49">
        <f t="shared" si="5"/>
        <v>58</v>
      </c>
      <c r="B61" s="43"/>
      <c r="C61" s="7" t="e">
        <f>VLOOKUP(B61,'SB Team'!$B$4:$M$134,2,FALSE)</f>
        <v>#N/A</v>
      </c>
      <c r="D61" s="13" t="e">
        <f>VLOOKUP(B61,'SB Team'!$B$4:$M$134,12,FALSE)</f>
        <v>#N/A</v>
      </c>
      <c r="E61" s="13" t="e">
        <f>VLOOKUP(B61,'SB Team'!$B$4:$Y$134,24,FALSE)</f>
        <v>#N/A</v>
      </c>
      <c r="F61" s="13" t="e">
        <f>VLOOKUP(B61,'SB Team'!$B$4:$AK$134,36,FALSE)</f>
        <v>#N/A</v>
      </c>
      <c r="G61" s="13" t="e">
        <f>VLOOKUP(B61,'SB Team'!$B$4:$AW$134,48,FALSE)</f>
        <v>#N/A</v>
      </c>
      <c r="H61" s="49" t="e">
        <f t="shared" si="10"/>
        <v>#N/A</v>
      </c>
      <c r="I61" s="71" t="e">
        <f t="shared" si="15"/>
        <v>#N/A</v>
      </c>
      <c r="J61" s="71" t="e">
        <f t="shared" si="12"/>
        <v>#N/A</v>
      </c>
      <c r="K61" s="13" t="e">
        <f>VLOOKUP(B61,'SB Team'!$B$4:$BJ$134,61,FALSE)</f>
        <v>#N/A</v>
      </c>
      <c r="L61" s="77" t="e">
        <f t="shared" si="13"/>
        <v>#N/A</v>
      </c>
      <c r="M61" s="103" t="e">
        <f t="shared" si="14"/>
        <v>#N/A</v>
      </c>
    </row>
    <row r="62" spans="1:13" hidden="1" x14ac:dyDescent="0.25">
      <c r="A62" s="49">
        <f t="shared" si="5"/>
        <v>59</v>
      </c>
      <c r="B62" s="43"/>
      <c r="C62" s="7" t="e">
        <f>VLOOKUP(B62,'SB Team'!$B$4:$M$134,2,FALSE)</f>
        <v>#N/A</v>
      </c>
      <c r="D62" s="13" t="e">
        <f>VLOOKUP(B62,'SB Team'!$B$4:$M$134,12,FALSE)</f>
        <v>#N/A</v>
      </c>
      <c r="E62" s="13" t="e">
        <f>VLOOKUP(B62,'SB Team'!$B$4:$Y$134,24,FALSE)</f>
        <v>#N/A</v>
      </c>
      <c r="F62" s="13" t="e">
        <f>VLOOKUP(B62,'SB Team'!$B$4:$AK$134,36,FALSE)</f>
        <v>#N/A</v>
      </c>
      <c r="G62" s="13" t="e">
        <f>VLOOKUP(B62,'SB Team'!$B$4:$AW$134,48,FALSE)</f>
        <v>#N/A</v>
      </c>
      <c r="H62" s="49" t="e">
        <f t="shared" si="10"/>
        <v>#N/A</v>
      </c>
      <c r="I62" s="71" t="e">
        <f t="shared" si="15"/>
        <v>#N/A</v>
      </c>
      <c r="J62" s="71" t="e">
        <f t="shared" si="12"/>
        <v>#N/A</v>
      </c>
      <c r="K62" s="13" t="e">
        <f>VLOOKUP(B62,'SB Team'!$B$4:$BJ$134,61,FALSE)</f>
        <v>#N/A</v>
      </c>
      <c r="L62" s="77" t="e">
        <f t="shared" si="13"/>
        <v>#N/A</v>
      </c>
      <c r="M62" s="103" t="e">
        <f t="shared" si="14"/>
        <v>#N/A</v>
      </c>
    </row>
    <row r="63" spans="1:13" hidden="1" x14ac:dyDescent="0.25">
      <c r="A63" s="49">
        <f t="shared" si="5"/>
        <v>60</v>
      </c>
      <c r="B63" s="43"/>
      <c r="C63" s="7" t="e">
        <f>VLOOKUP(B63,'SB Team'!$B$4:$M$134,2,FALSE)</f>
        <v>#N/A</v>
      </c>
      <c r="D63" s="13" t="e">
        <f>VLOOKUP(B63,'SB Team'!$B$4:$M$134,12,FALSE)</f>
        <v>#N/A</v>
      </c>
      <c r="E63" s="13" t="e">
        <f>VLOOKUP(B63,'SB Team'!$B$4:$Y$134,24,FALSE)</f>
        <v>#N/A</v>
      </c>
      <c r="F63" s="13" t="e">
        <f>VLOOKUP(B63,'SB Team'!$B$4:$AK$134,36,FALSE)</f>
        <v>#N/A</v>
      </c>
      <c r="G63" s="13" t="e">
        <f>VLOOKUP(B63,'SB Team'!$B$4:$AW$134,48,FALSE)</f>
        <v>#N/A</v>
      </c>
      <c r="H63" s="49" t="e">
        <f t="shared" si="10"/>
        <v>#N/A</v>
      </c>
      <c r="I63" s="71" t="e">
        <f t="shared" si="15"/>
        <v>#N/A</v>
      </c>
      <c r="J63" s="71" t="e">
        <f t="shared" si="12"/>
        <v>#N/A</v>
      </c>
      <c r="K63" s="13" t="e">
        <f>VLOOKUP(B63,'SB Team'!$B$4:$BJ$134,61,FALSE)</f>
        <v>#N/A</v>
      </c>
      <c r="L63" s="77" t="e">
        <f t="shared" si="13"/>
        <v>#N/A</v>
      </c>
      <c r="M63" s="103" t="e">
        <f t="shared" si="14"/>
        <v>#N/A</v>
      </c>
    </row>
    <row r="64" spans="1:13" x14ac:dyDescent="0.25">
      <c r="B64" s="43"/>
      <c r="D64" s="13"/>
      <c r="E64" s="13"/>
      <c r="F64" s="13"/>
      <c r="G64" s="13"/>
      <c r="K64" s="13"/>
      <c r="L64" s="77"/>
    </row>
    <row r="65" spans="2:12" x14ac:dyDescent="0.25">
      <c r="B65" s="43"/>
      <c r="D65" s="13"/>
      <c r="E65" s="13"/>
      <c r="F65" s="13"/>
      <c r="G65" s="13"/>
      <c r="K65" s="13"/>
      <c r="L65" s="77"/>
    </row>
    <row r="66" spans="2:12" x14ac:dyDescent="0.25">
      <c r="B66" s="43"/>
      <c r="D66" s="13"/>
      <c r="E66" s="13"/>
      <c r="F66" s="13"/>
      <c r="G66" s="13"/>
      <c r="K66" s="13"/>
      <c r="L66" s="77"/>
    </row>
    <row r="67" spans="2:12" x14ac:dyDescent="0.25">
      <c r="B67" s="51"/>
      <c r="D67" s="13"/>
      <c r="E67" s="13"/>
      <c r="F67" s="13"/>
      <c r="G67" s="13"/>
      <c r="K67" s="13"/>
      <c r="L67" s="77"/>
    </row>
    <row r="68" spans="2:12" x14ac:dyDescent="0.25">
      <c r="B68" s="51"/>
      <c r="D68" s="13"/>
      <c r="E68" s="13"/>
      <c r="F68" s="13"/>
      <c r="G68" s="13"/>
      <c r="K68" s="13"/>
      <c r="L68" s="77"/>
    </row>
    <row r="69" spans="2:12" x14ac:dyDescent="0.25">
      <c r="B69" s="49"/>
      <c r="D69" s="13"/>
      <c r="E69" s="13"/>
      <c r="F69" s="13"/>
      <c r="G69" s="13"/>
      <c r="K69" s="13"/>
      <c r="L69" s="77"/>
    </row>
    <row r="70" spans="2:12" x14ac:dyDescent="0.25">
      <c r="B70" s="49"/>
      <c r="D70" s="13"/>
      <c r="E70" s="13"/>
      <c r="F70" s="13"/>
      <c r="G70" s="13"/>
      <c r="K70" s="13"/>
      <c r="L70" s="77"/>
    </row>
    <row r="71" spans="2:12" x14ac:dyDescent="0.25">
      <c r="B71" s="6"/>
      <c r="D71" s="13"/>
      <c r="E71" s="13"/>
      <c r="F71" s="13"/>
      <c r="G71" s="13"/>
      <c r="K71" s="13"/>
      <c r="L71" s="77"/>
    </row>
    <row r="72" spans="2:12" x14ac:dyDescent="0.25">
      <c r="B72" s="6"/>
      <c r="D72" s="13"/>
      <c r="E72" s="13"/>
      <c r="F72" s="13"/>
      <c r="G72" s="13"/>
      <c r="K72" s="13"/>
      <c r="L72" s="77"/>
    </row>
    <row r="73" spans="2:12" x14ac:dyDescent="0.25">
      <c r="B73" s="3"/>
      <c r="D73" s="13"/>
      <c r="E73" s="13"/>
      <c r="F73" s="13"/>
      <c r="G73" s="13"/>
      <c r="K73" s="13"/>
      <c r="L73" s="77"/>
    </row>
    <row r="74" spans="2:12" x14ac:dyDescent="0.25">
      <c r="B74" s="3"/>
      <c r="C74" s="2"/>
      <c r="D74" s="13"/>
      <c r="E74" s="13"/>
      <c r="F74" s="13"/>
      <c r="G74" s="13"/>
      <c r="K74" s="13"/>
      <c r="L74" s="77"/>
    </row>
    <row r="75" spans="2:12" x14ac:dyDescent="0.25">
      <c r="B75" s="8"/>
      <c r="C75" s="2"/>
      <c r="D75" s="13"/>
      <c r="E75" s="13"/>
      <c r="F75" s="13"/>
      <c r="G75" s="13"/>
      <c r="K75" s="13"/>
      <c r="L75" s="77"/>
    </row>
  </sheetData>
  <sortState xmlns:xlrd2="http://schemas.microsoft.com/office/spreadsheetml/2017/richdata2" ref="B42:M57">
    <sortCondition descending="1" ref="H42:H57"/>
  </sortState>
  <pageMargins left="0.7" right="0.7" top="0.75" bottom="0.75" header="0.3" footer="0.3"/>
  <pageSetup scale="7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Q70"/>
  <sheetViews>
    <sheetView tabSelected="1" topLeftCell="A30" workbookViewId="0">
      <selection activeCell="B75" sqref="B75"/>
    </sheetView>
  </sheetViews>
  <sheetFormatPr defaultRowHeight="15" x14ac:dyDescent="0.25"/>
  <cols>
    <col min="1" max="1" width="5.28515625" style="49" customWidth="1"/>
    <col min="2" max="2" width="25.42578125" style="7" customWidth="1"/>
    <col min="3" max="3" width="6.140625" style="7" customWidth="1"/>
    <col min="4" max="4" width="7.7109375" style="7" customWidth="1"/>
    <col min="5" max="5" width="5.5703125" style="49" customWidth="1"/>
    <col min="6" max="6" width="6.5703125" style="49" customWidth="1"/>
    <col min="7" max="7" width="7.42578125" style="49" customWidth="1"/>
    <col min="8" max="8" width="7.7109375" style="49" customWidth="1"/>
    <col min="9" max="10" width="7.7109375" style="71" customWidth="1"/>
    <col min="11" max="11" width="6.140625" style="49" customWidth="1"/>
    <col min="12" max="12" width="9.7109375" style="49" customWidth="1"/>
    <col min="13" max="13" width="9.7109375" style="71" customWidth="1"/>
    <col min="14" max="14" width="6.28515625" style="49" customWidth="1"/>
    <col min="15" max="255" width="9.140625" style="49"/>
    <col min="256" max="256" width="5.28515625" style="49" customWidth="1"/>
    <col min="257" max="257" width="16.5703125" style="49" customWidth="1"/>
    <col min="258" max="258" width="6.140625" style="49" customWidth="1"/>
    <col min="259" max="259" width="7.7109375" style="49" customWidth="1"/>
    <col min="260" max="260" width="5.5703125" style="49" customWidth="1"/>
    <col min="261" max="261" width="6.5703125" style="49" customWidth="1"/>
    <col min="262" max="262" width="7.42578125" style="49" customWidth="1"/>
    <col min="263" max="263" width="7.7109375" style="49" customWidth="1"/>
    <col min="264" max="264" width="6.140625" style="49" customWidth="1"/>
    <col min="265" max="266" width="9.140625" style="49"/>
    <col min="267" max="267" width="6.28515625" style="49" customWidth="1"/>
    <col min="268" max="511" width="9.140625" style="49"/>
    <col min="512" max="512" width="5.28515625" style="49" customWidth="1"/>
    <col min="513" max="513" width="16.5703125" style="49" customWidth="1"/>
    <col min="514" max="514" width="6.140625" style="49" customWidth="1"/>
    <col min="515" max="515" width="7.7109375" style="49" customWidth="1"/>
    <col min="516" max="516" width="5.5703125" style="49" customWidth="1"/>
    <col min="517" max="517" width="6.5703125" style="49" customWidth="1"/>
    <col min="518" max="518" width="7.42578125" style="49" customWidth="1"/>
    <col min="519" max="519" width="7.7109375" style="49" customWidth="1"/>
    <col min="520" max="520" width="6.140625" style="49" customWidth="1"/>
    <col min="521" max="522" width="9.140625" style="49"/>
    <col min="523" max="523" width="6.28515625" style="49" customWidth="1"/>
    <col min="524" max="767" width="9.140625" style="49"/>
    <col min="768" max="768" width="5.28515625" style="49" customWidth="1"/>
    <col min="769" max="769" width="16.5703125" style="49" customWidth="1"/>
    <col min="770" max="770" width="6.140625" style="49" customWidth="1"/>
    <col min="771" max="771" width="7.7109375" style="49" customWidth="1"/>
    <col min="772" max="772" width="5.5703125" style="49" customWidth="1"/>
    <col min="773" max="773" width="6.5703125" style="49" customWidth="1"/>
    <col min="774" max="774" width="7.42578125" style="49" customWidth="1"/>
    <col min="775" max="775" width="7.7109375" style="49" customWidth="1"/>
    <col min="776" max="776" width="6.140625" style="49" customWidth="1"/>
    <col min="777" max="778" width="9.140625" style="49"/>
    <col min="779" max="779" width="6.28515625" style="49" customWidth="1"/>
    <col min="780" max="1023" width="9.140625" style="49"/>
    <col min="1024" max="1024" width="5.28515625" style="49" customWidth="1"/>
    <col min="1025" max="1025" width="16.5703125" style="49" customWidth="1"/>
    <col min="1026" max="1026" width="6.140625" style="49" customWidth="1"/>
    <col min="1027" max="1027" width="7.7109375" style="49" customWidth="1"/>
    <col min="1028" max="1028" width="5.5703125" style="49" customWidth="1"/>
    <col min="1029" max="1029" width="6.5703125" style="49" customWidth="1"/>
    <col min="1030" max="1030" width="7.42578125" style="49" customWidth="1"/>
    <col min="1031" max="1031" width="7.7109375" style="49" customWidth="1"/>
    <col min="1032" max="1032" width="6.140625" style="49" customWidth="1"/>
    <col min="1033" max="1034" width="9.140625" style="49"/>
    <col min="1035" max="1035" width="6.28515625" style="49" customWidth="1"/>
    <col min="1036" max="1279" width="9.140625" style="49"/>
    <col min="1280" max="1280" width="5.28515625" style="49" customWidth="1"/>
    <col min="1281" max="1281" width="16.5703125" style="49" customWidth="1"/>
    <col min="1282" max="1282" width="6.140625" style="49" customWidth="1"/>
    <col min="1283" max="1283" width="7.7109375" style="49" customWidth="1"/>
    <col min="1284" max="1284" width="5.5703125" style="49" customWidth="1"/>
    <col min="1285" max="1285" width="6.5703125" style="49" customWidth="1"/>
    <col min="1286" max="1286" width="7.42578125" style="49" customWidth="1"/>
    <col min="1287" max="1287" width="7.7109375" style="49" customWidth="1"/>
    <col min="1288" max="1288" width="6.140625" style="49" customWidth="1"/>
    <col min="1289" max="1290" width="9.140625" style="49"/>
    <col min="1291" max="1291" width="6.28515625" style="49" customWidth="1"/>
    <col min="1292" max="1535" width="9.140625" style="49"/>
    <col min="1536" max="1536" width="5.28515625" style="49" customWidth="1"/>
    <col min="1537" max="1537" width="16.5703125" style="49" customWidth="1"/>
    <col min="1538" max="1538" width="6.140625" style="49" customWidth="1"/>
    <col min="1539" max="1539" width="7.7109375" style="49" customWidth="1"/>
    <col min="1540" max="1540" width="5.5703125" style="49" customWidth="1"/>
    <col min="1541" max="1541" width="6.5703125" style="49" customWidth="1"/>
    <col min="1542" max="1542" width="7.42578125" style="49" customWidth="1"/>
    <col min="1543" max="1543" width="7.7109375" style="49" customWidth="1"/>
    <col min="1544" max="1544" width="6.140625" style="49" customWidth="1"/>
    <col min="1545" max="1546" width="9.140625" style="49"/>
    <col min="1547" max="1547" width="6.28515625" style="49" customWidth="1"/>
    <col min="1548" max="1791" width="9.140625" style="49"/>
    <col min="1792" max="1792" width="5.28515625" style="49" customWidth="1"/>
    <col min="1793" max="1793" width="16.5703125" style="49" customWidth="1"/>
    <col min="1794" max="1794" width="6.140625" style="49" customWidth="1"/>
    <col min="1795" max="1795" width="7.7109375" style="49" customWidth="1"/>
    <col min="1796" max="1796" width="5.5703125" style="49" customWidth="1"/>
    <col min="1797" max="1797" width="6.5703125" style="49" customWidth="1"/>
    <col min="1798" max="1798" width="7.42578125" style="49" customWidth="1"/>
    <col min="1799" max="1799" width="7.7109375" style="49" customWidth="1"/>
    <col min="1800" max="1800" width="6.140625" style="49" customWidth="1"/>
    <col min="1801" max="1802" width="9.140625" style="49"/>
    <col min="1803" max="1803" width="6.28515625" style="49" customWidth="1"/>
    <col min="1804" max="2047" width="9.140625" style="49"/>
    <col min="2048" max="2048" width="5.28515625" style="49" customWidth="1"/>
    <col min="2049" max="2049" width="16.5703125" style="49" customWidth="1"/>
    <col min="2050" max="2050" width="6.140625" style="49" customWidth="1"/>
    <col min="2051" max="2051" width="7.7109375" style="49" customWidth="1"/>
    <col min="2052" max="2052" width="5.5703125" style="49" customWidth="1"/>
    <col min="2053" max="2053" width="6.5703125" style="49" customWidth="1"/>
    <col min="2054" max="2054" width="7.42578125" style="49" customWidth="1"/>
    <col min="2055" max="2055" width="7.7109375" style="49" customWidth="1"/>
    <col min="2056" max="2056" width="6.140625" style="49" customWidth="1"/>
    <col min="2057" max="2058" width="9.140625" style="49"/>
    <col min="2059" max="2059" width="6.28515625" style="49" customWidth="1"/>
    <col min="2060" max="2303" width="9.140625" style="49"/>
    <col min="2304" max="2304" width="5.28515625" style="49" customWidth="1"/>
    <col min="2305" max="2305" width="16.5703125" style="49" customWidth="1"/>
    <col min="2306" max="2306" width="6.140625" style="49" customWidth="1"/>
    <col min="2307" max="2307" width="7.7109375" style="49" customWidth="1"/>
    <col min="2308" max="2308" width="5.5703125" style="49" customWidth="1"/>
    <col min="2309" max="2309" width="6.5703125" style="49" customWidth="1"/>
    <col min="2310" max="2310" width="7.42578125" style="49" customWidth="1"/>
    <col min="2311" max="2311" width="7.7109375" style="49" customWidth="1"/>
    <col min="2312" max="2312" width="6.140625" style="49" customWidth="1"/>
    <col min="2313" max="2314" width="9.140625" style="49"/>
    <col min="2315" max="2315" width="6.28515625" style="49" customWidth="1"/>
    <col min="2316" max="2559" width="9.140625" style="49"/>
    <col min="2560" max="2560" width="5.28515625" style="49" customWidth="1"/>
    <col min="2561" max="2561" width="16.5703125" style="49" customWidth="1"/>
    <col min="2562" max="2562" width="6.140625" style="49" customWidth="1"/>
    <col min="2563" max="2563" width="7.7109375" style="49" customWidth="1"/>
    <col min="2564" max="2564" width="5.5703125" style="49" customWidth="1"/>
    <col min="2565" max="2565" width="6.5703125" style="49" customWidth="1"/>
    <col min="2566" max="2566" width="7.42578125" style="49" customWidth="1"/>
    <col min="2567" max="2567" width="7.7109375" style="49" customWidth="1"/>
    <col min="2568" max="2568" width="6.140625" style="49" customWidth="1"/>
    <col min="2569" max="2570" width="9.140625" style="49"/>
    <col min="2571" max="2571" width="6.28515625" style="49" customWidth="1"/>
    <col min="2572" max="2815" width="9.140625" style="49"/>
    <col min="2816" max="2816" width="5.28515625" style="49" customWidth="1"/>
    <col min="2817" max="2817" width="16.5703125" style="49" customWidth="1"/>
    <col min="2818" max="2818" width="6.140625" style="49" customWidth="1"/>
    <col min="2819" max="2819" width="7.7109375" style="49" customWidth="1"/>
    <col min="2820" max="2820" width="5.5703125" style="49" customWidth="1"/>
    <col min="2821" max="2821" width="6.5703125" style="49" customWidth="1"/>
    <col min="2822" max="2822" width="7.42578125" style="49" customWidth="1"/>
    <col min="2823" max="2823" width="7.7109375" style="49" customWidth="1"/>
    <col min="2824" max="2824" width="6.140625" style="49" customWidth="1"/>
    <col min="2825" max="2826" width="9.140625" style="49"/>
    <col min="2827" max="2827" width="6.28515625" style="49" customWidth="1"/>
    <col min="2828" max="3071" width="9.140625" style="49"/>
    <col min="3072" max="3072" width="5.28515625" style="49" customWidth="1"/>
    <col min="3073" max="3073" width="16.5703125" style="49" customWidth="1"/>
    <col min="3074" max="3074" width="6.140625" style="49" customWidth="1"/>
    <col min="3075" max="3075" width="7.7109375" style="49" customWidth="1"/>
    <col min="3076" max="3076" width="5.5703125" style="49" customWidth="1"/>
    <col min="3077" max="3077" width="6.5703125" style="49" customWidth="1"/>
    <col min="3078" max="3078" width="7.42578125" style="49" customWidth="1"/>
    <col min="3079" max="3079" width="7.7109375" style="49" customWidth="1"/>
    <col min="3080" max="3080" width="6.140625" style="49" customWidth="1"/>
    <col min="3081" max="3082" width="9.140625" style="49"/>
    <col min="3083" max="3083" width="6.28515625" style="49" customWidth="1"/>
    <col min="3084" max="3327" width="9.140625" style="49"/>
    <col min="3328" max="3328" width="5.28515625" style="49" customWidth="1"/>
    <col min="3329" max="3329" width="16.5703125" style="49" customWidth="1"/>
    <col min="3330" max="3330" width="6.140625" style="49" customWidth="1"/>
    <col min="3331" max="3331" width="7.7109375" style="49" customWidth="1"/>
    <col min="3332" max="3332" width="5.5703125" style="49" customWidth="1"/>
    <col min="3333" max="3333" width="6.5703125" style="49" customWidth="1"/>
    <col min="3334" max="3334" width="7.42578125" style="49" customWidth="1"/>
    <col min="3335" max="3335" width="7.7109375" style="49" customWidth="1"/>
    <col min="3336" max="3336" width="6.140625" style="49" customWidth="1"/>
    <col min="3337" max="3338" width="9.140625" style="49"/>
    <col min="3339" max="3339" width="6.28515625" style="49" customWidth="1"/>
    <col min="3340" max="3583" width="9.140625" style="49"/>
    <col min="3584" max="3584" width="5.28515625" style="49" customWidth="1"/>
    <col min="3585" max="3585" width="16.5703125" style="49" customWidth="1"/>
    <col min="3586" max="3586" width="6.140625" style="49" customWidth="1"/>
    <col min="3587" max="3587" width="7.7109375" style="49" customWidth="1"/>
    <col min="3588" max="3588" width="5.5703125" style="49" customWidth="1"/>
    <col min="3589" max="3589" width="6.5703125" style="49" customWidth="1"/>
    <col min="3590" max="3590" width="7.42578125" style="49" customWidth="1"/>
    <col min="3591" max="3591" width="7.7109375" style="49" customWidth="1"/>
    <col min="3592" max="3592" width="6.140625" style="49" customWidth="1"/>
    <col min="3593" max="3594" width="9.140625" style="49"/>
    <col min="3595" max="3595" width="6.28515625" style="49" customWidth="1"/>
    <col min="3596" max="3839" width="9.140625" style="49"/>
    <col min="3840" max="3840" width="5.28515625" style="49" customWidth="1"/>
    <col min="3841" max="3841" width="16.5703125" style="49" customWidth="1"/>
    <col min="3842" max="3842" width="6.140625" style="49" customWidth="1"/>
    <col min="3843" max="3843" width="7.7109375" style="49" customWidth="1"/>
    <col min="3844" max="3844" width="5.5703125" style="49" customWidth="1"/>
    <col min="3845" max="3845" width="6.5703125" style="49" customWidth="1"/>
    <col min="3846" max="3846" width="7.42578125" style="49" customWidth="1"/>
    <col min="3847" max="3847" width="7.7109375" style="49" customWidth="1"/>
    <col min="3848" max="3848" width="6.140625" style="49" customWidth="1"/>
    <col min="3849" max="3850" width="9.140625" style="49"/>
    <col min="3851" max="3851" width="6.28515625" style="49" customWidth="1"/>
    <col min="3852" max="4095" width="9.140625" style="49"/>
    <col min="4096" max="4096" width="5.28515625" style="49" customWidth="1"/>
    <col min="4097" max="4097" width="16.5703125" style="49" customWidth="1"/>
    <col min="4098" max="4098" width="6.140625" style="49" customWidth="1"/>
    <col min="4099" max="4099" width="7.7109375" style="49" customWidth="1"/>
    <col min="4100" max="4100" width="5.5703125" style="49" customWidth="1"/>
    <col min="4101" max="4101" width="6.5703125" style="49" customWidth="1"/>
    <col min="4102" max="4102" width="7.42578125" style="49" customWidth="1"/>
    <col min="4103" max="4103" width="7.7109375" style="49" customWidth="1"/>
    <col min="4104" max="4104" width="6.140625" style="49" customWidth="1"/>
    <col min="4105" max="4106" width="9.140625" style="49"/>
    <col min="4107" max="4107" width="6.28515625" style="49" customWidth="1"/>
    <col min="4108" max="4351" width="9.140625" style="49"/>
    <col min="4352" max="4352" width="5.28515625" style="49" customWidth="1"/>
    <col min="4353" max="4353" width="16.5703125" style="49" customWidth="1"/>
    <col min="4354" max="4354" width="6.140625" style="49" customWidth="1"/>
    <col min="4355" max="4355" width="7.7109375" style="49" customWidth="1"/>
    <col min="4356" max="4356" width="5.5703125" style="49" customWidth="1"/>
    <col min="4357" max="4357" width="6.5703125" style="49" customWidth="1"/>
    <col min="4358" max="4358" width="7.42578125" style="49" customWidth="1"/>
    <col min="4359" max="4359" width="7.7109375" style="49" customWidth="1"/>
    <col min="4360" max="4360" width="6.140625" style="49" customWidth="1"/>
    <col min="4361" max="4362" width="9.140625" style="49"/>
    <col min="4363" max="4363" width="6.28515625" style="49" customWidth="1"/>
    <col min="4364" max="4607" width="9.140625" style="49"/>
    <col min="4608" max="4608" width="5.28515625" style="49" customWidth="1"/>
    <col min="4609" max="4609" width="16.5703125" style="49" customWidth="1"/>
    <col min="4610" max="4610" width="6.140625" style="49" customWidth="1"/>
    <col min="4611" max="4611" width="7.7109375" style="49" customWidth="1"/>
    <col min="4612" max="4612" width="5.5703125" style="49" customWidth="1"/>
    <col min="4613" max="4613" width="6.5703125" style="49" customWidth="1"/>
    <col min="4614" max="4614" width="7.42578125" style="49" customWidth="1"/>
    <col min="4615" max="4615" width="7.7109375" style="49" customWidth="1"/>
    <col min="4616" max="4616" width="6.140625" style="49" customWidth="1"/>
    <col min="4617" max="4618" width="9.140625" style="49"/>
    <col min="4619" max="4619" width="6.28515625" style="49" customWidth="1"/>
    <col min="4620" max="4863" width="9.140625" style="49"/>
    <col min="4864" max="4864" width="5.28515625" style="49" customWidth="1"/>
    <col min="4865" max="4865" width="16.5703125" style="49" customWidth="1"/>
    <col min="4866" max="4866" width="6.140625" style="49" customWidth="1"/>
    <col min="4867" max="4867" width="7.7109375" style="49" customWidth="1"/>
    <col min="4868" max="4868" width="5.5703125" style="49" customWidth="1"/>
    <col min="4869" max="4869" width="6.5703125" style="49" customWidth="1"/>
    <col min="4870" max="4870" width="7.42578125" style="49" customWidth="1"/>
    <col min="4871" max="4871" width="7.7109375" style="49" customWidth="1"/>
    <col min="4872" max="4872" width="6.140625" style="49" customWidth="1"/>
    <col min="4873" max="4874" width="9.140625" style="49"/>
    <col min="4875" max="4875" width="6.28515625" style="49" customWidth="1"/>
    <col min="4876" max="5119" width="9.140625" style="49"/>
    <col min="5120" max="5120" width="5.28515625" style="49" customWidth="1"/>
    <col min="5121" max="5121" width="16.5703125" style="49" customWidth="1"/>
    <col min="5122" max="5122" width="6.140625" style="49" customWidth="1"/>
    <col min="5123" max="5123" width="7.7109375" style="49" customWidth="1"/>
    <col min="5124" max="5124" width="5.5703125" style="49" customWidth="1"/>
    <col min="5125" max="5125" width="6.5703125" style="49" customWidth="1"/>
    <col min="5126" max="5126" width="7.42578125" style="49" customWidth="1"/>
    <col min="5127" max="5127" width="7.7109375" style="49" customWidth="1"/>
    <col min="5128" max="5128" width="6.140625" style="49" customWidth="1"/>
    <col min="5129" max="5130" width="9.140625" style="49"/>
    <col min="5131" max="5131" width="6.28515625" style="49" customWidth="1"/>
    <col min="5132" max="5375" width="9.140625" style="49"/>
    <col min="5376" max="5376" width="5.28515625" style="49" customWidth="1"/>
    <col min="5377" max="5377" width="16.5703125" style="49" customWidth="1"/>
    <col min="5378" max="5378" width="6.140625" style="49" customWidth="1"/>
    <col min="5379" max="5379" width="7.7109375" style="49" customWidth="1"/>
    <col min="5380" max="5380" width="5.5703125" style="49" customWidth="1"/>
    <col min="5381" max="5381" width="6.5703125" style="49" customWidth="1"/>
    <col min="5382" max="5382" width="7.42578125" style="49" customWidth="1"/>
    <col min="5383" max="5383" width="7.7109375" style="49" customWidth="1"/>
    <col min="5384" max="5384" width="6.140625" style="49" customWidth="1"/>
    <col min="5385" max="5386" width="9.140625" style="49"/>
    <col min="5387" max="5387" width="6.28515625" style="49" customWidth="1"/>
    <col min="5388" max="5631" width="9.140625" style="49"/>
    <col min="5632" max="5632" width="5.28515625" style="49" customWidth="1"/>
    <col min="5633" max="5633" width="16.5703125" style="49" customWidth="1"/>
    <col min="5634" max="5634" width="6.140625" style="49" customWidth="1"/>
    <col min="5635" max="5635" width="7.7109375" style="49" customWidth="1"/>
    <col min="5636" max="5636" width="5.5703125" style="49" customWidth="1"/>
    <col min="5637" max="5637" width="6.5703125" style="49" customWidth="1"/>
    <col min="5638" max="5638" width="7.42578125" style="49" customWidth="1"/>
    <col min="5639" max="5639" width="7.7109375" style="49" customWidth="1"/>
    <col min="5640" max="5640" width="6.140625" style="49" customWidth="1"/>
    <col min="5641" max="5642" width="9.140625" style="49"/>
    <col min="5643" max="5643" width="6.28515625" style="49" customWidth="1"/>
    <col min="5644" max="5887" width="9.140625" style="49"/>
    <col min="5888" max="5888" width="5.28515625" style="49" customWidth="1"/>
    <col min="5889" max="5889" width="16.5703125" style="49" customWidth="1"/>
    <col min="5890" max="5890" width="6.140625" style="49" customWidth="1"/>
    <col min="5891" max="5891" width="7.7109375" style="49" customWidth="1"/>
    <col min="5892" max="5892" width="5.5703125" style="49" customWidth="1"/>
    <col min="5893" max="5893" width="6.5703125" style="49" customWidth="1"/>
    <col min="5894" max="5894" width="7.42578125" style="49" customWidth="1"/>
    <col min="5895" max="5895" width="7.7109375" style="49" customWidth="1"/>
    <col min="5896" max="5896" width="6.140625" style="49" customWidth="1"/>
    <col min="5897" max="5898" width="9.140625" style="49"/>
    <col min="5899" max="5899" width="6.28515625" style="49" customWidth="1"/>
    <col min="5900" max="6143" width="9.140625" style="49"/>
    <col min="6144" max="6144" width="5.28515625" style="49" customWidth="1"/>
    <col min="6145" max="6145" width="16.5703125" style="49" customWidth="1"/>
    <col min="6146" max="6146" width="6.140625" style="49" customWidth="1"/>
    <col min="6147" max="6147" width="7.7109375" style="49" customWidth="1"/>
    <col min="6148" max="6148" width="5.5703125" style="49" customWidth="1"/>
    <col min="6149" max="6149" width="6.5703125" style="49" customWidth="1"/>
    <col min="6150" max="6150" width="7.42578125" style="49" customWidth="1"/>
    <col min="6151" max="6151" width="7.7109375" style="49" customWidth="1"/>
    <col min="6152" max="6152" width="6.140625" style="49" customWidth="1"/>
    <col min="6153" max="6154" width="9.140625" style="49"/>
    <col min="6155" max="6155" width="6.28515625" style="49" customWidth="1"/>
    <col min="6156" max="6399" width="9.140625" style="49"/>
    <col min="6400" max="6400" width="5.28515625" style="49" customWidth="1"/>
    <col min="6401" max="6401" width="16.5703125" style="49" customWidth="1"/>
    <col min="6402" max="6402" width="6.140625" style="49" customWidth="1"/>
    <col min="6403" max="6403" width="7.7109375" style="49" customWidth="1"/>
    <col min="6404" max="6404" width="5.5703125" style="49" customWidth="1"/>
    <col min="6405" max="6405" width="6.5703125" style="49" customWidth="1"/>
    <col min="6406" max="6406" width="7.42578125" style="49" customWidth="1"/>
    <col min="6407" max="6407" width="7.7109375" style="49" customWidth="1"/>
    <col min="6408" max="6408" width="6.140625" style="49" customWidth="1"/>
    <col min="6409" max="6410" width="9.140625" style="49"/>
    <col min="6411" max="6411" width="6.28515625" style="49" customWidth="1"/>
    <col min="6412" max="6655" width="9.140625" style="49"/>
    <col min="6656" max="6656" width="5.28515625" style="49" customWidth="1"/>
    <col min="6657" max="6657" width="16.5703125" style="49" customWidth="1"/>
    <col min="6658" max="6658" width="6.140625" style="49" customWidth="1"/>
    <col min="6659" max="6659" width="7.7109375" style="49" customWidth="1"/>
    <col min="6660" max="6660" width="5.5703125" style="49" customWidth="1"/>
    <col min="6661" max="6661" width="6.5703125" style="49" customWidth="1"/>
    <col min="6662" max="6662" width="7.42578125" style="49" customWidth="1"/>
    <col min="6663" max="6663" width="7.7109375" style="49" customWidth="1"/>
    <col min="6664" max="6664" width="6.140625" style="49" customWidth="1"/>
    <col min="6665" max="6666" width="9.140625" style="49"/>
    <col min="6667" max="6667" width="6.28515625" style="49" customWidth="1"/>
    <col min="6668" max="6911" width="9.140625" style="49"/>
    <col min="6912" max="6912" width="5.28515625" style="49" customWidth="1"/>
    <col min="6913" max="6913" width="16.5703125" style="49" customWidth="1"/>
    <col min="6914" max="6914" width="6.140625" style="49" customWidth="1"/>
    <col min="6915" max="6915" width="7.7109375" style="49" customWidth="1"/>
    <col min="6916" max="6916" width="5.5703125" style="49" customWidth="1"/>
    <col min="6917" max="6917" width="6.5703125" style="49" customWidth="1"/>
    <col min="6918" max="6918" width="7.42578125" style="49" customWidth="1"/>
    <col min="6919" max="6919" width="7.7109375" style="49" customWidth="1"/>
    <col min="6920" max="6920" width="6.140625" style="49" customWidth="1"/>
    <col min="6921" max="6922" width="9.140625" style="49"/>
    <col min="6923" max="6923" width="6.28515625" style="49" customWidth="1"/>
    <col min="6924" max="7167" width="9.140625" style="49"/>
    <col min="7168" max="7168" width="5.28515625" style="49" customWidth="1"/>
    <col min="7169" max="7169" width="16.5703125" style="49" customWidth="1"/>
    <col min="7170" max="7170" width="6.140625" style="49" customWidth="1"/>
    <col min="7171" max="7171" width="7.7109375" style="49" customWidth="1"/>
    <col min="7172" max="7172" width="5.5703125" style="49" customWidth="1"/>
    <col min="7173" max="7173" width="6.5703125" style="49" customWidth="1"/>
    <col min="7174" max="7174" width="7.42578125" style="49" customWidth="1"/>
    <col min="7175" max="7175" width="7.7109375" style="49" customWidth="1"/>
    <col min="7176" max="7176" width="6.140625" style="49" customWidth="1"/>
    <col min="7177" max="7178" width="9.140625" style="49"/>
    <col min="7179" max="7179" width="6.28515625" style="49" customWidth="1"/>
    <col min="7180" max="7423" width="9.140625" style="49"/>
    <col min="7424" max="7424" width="5.28515625" style="49" customWidth="1"/>
    <col min="7425" max="7425" width="16.5703125" style="49" customWidth="1"/>
    <col min="7426" max="7426" width="6.140625" style="49" customWidth="1"/>
    <col min="7427" max="7427" width="7.7109375" style="49" customWidth="1"/>
    <col min="7428" max="7428" width="5.5703125" style="49" customWidth="1"/>
    <col min="7429" max="7429" width="6.5703125" style="49" customWidth="1"/>
    <col min="7430" max="7430" width="7.42578125" style="49" customWidth="1"/>
    <col min="7431" max="7431" width="7.7109375" style="49" customWidth="1"/>
    <col min="7432" max="7432" width="6.140625" style="49" customWidth="1"/>
    <col min="7433" max="7434" width="9.140625" style="49"/>
    <col min="7435" max="7435" width="6.28515625" style="49" customWidth="1"/>
    <col min="7436" max="7679" width="9.140625" style="49"/>
    <col min="7680" max="7680" width="5.28515625" style="49" customWidth="1"/>
    <col min="7681" max="7681" width="16.5703125" style="49" customWidth="1"/>
    <col min="7682" max="7682" width="6.140625" style="49" customWidth="1"/>
    <col min="7683" max="7683" width="7.7109375" style="49" customWidth="1"/>
    <col min="7684" max="7684" width="5.5703125" style="49" customWidth="1"/>
    <col min="7685" max="7685" width="6.5703125" style="49" customWidth="1"/>
    <col min="7686" max="7686" width="7.42578125" style="49" customWidth="1"/>
    <col min="7687" max="7687" width="7.7109375" style="49" customWidth="1"/>
    <col min="7688" max="7688" width="6.140625" style="49" customWidth="1"/>
    <col min="7689" max="7690" width="9.140625" style="49"/>
    <col min="7691" max="7691" width="6.28515625" style="49" customWidth="1"/>
    <col min="7692" max="7935" width="9.140625" style="49"/>
    <col min="7936" max="7936" width="5.28515625" style="49" customWidth="1"/>
    <col min="7937" max="7937" width="16.5703125" style="49" customWidth="1"/>
    <col min="7938" max="7938" width="6.140625" style="49" customWidth="1"/>
    <col min="7939" max="7939" width="7.7109375" style="49" customWidth="1"/>
    <col min="7940" max="7940" width="5.5703125" style="49" customWidth="1"/>
    <col min="7941" max="7941" width="6.5703125" style="49" customWidth="1"/>
    <col min="7942" max="7942" width="7.42578125" style="49" customWidth="1"/>
    <col min="7943" max="7943" width="7.7109375" style="49" customWidth="1"/>
    <col min="7944" max="7944" width="6.140625" style="49" customWidth="1"/>
    <col min="7945" max="7946" width="9.140625" style="49"/>
    <col min="7947" max="7947" width="6.28515625" style="49" customWidth="1"/>
    <col min="7948" max="8191" width="9.140625" style="49"/>
    <col min="8192" max="8192" width="5.28515625" style="49" customWidth="1"/>
    <col min="8193" max="8193" width="16.5703125" style="49" customWidth="1"/>
    <col min="8194" max="8194" width="6.140625" style="49" customWidth="1"/>
    <col min="8195" max="8195" width="7.7109375" style="49" customWidth="1"/>
    <col min="8196" max="8196" width="5.5703125" style="49" customWidth="1"/>
    <col min="8197" max="8197" width="6.5703125" style="49" customWidth="1"/>
    <col min="8198" max="8198" width="7.42578125" style="49" customWidth="1"/>
    <col min="8199" max="8199" width="7.7109375" style="49" customWidth="1"/>
    <col min="8200" max="8200" width="6.140625" style="49" customWidth="1"/>
    <col min="8201" max="8202" width="9.140625" style="49"/>
    <col min="8203" max="8203" width="6.28515625" style="49" customWidth="1"/>
    <col min="8204" max="8447" width="9.140625" style="49"/>
    <col min="8448" max="8448" width="5.28515625" style="49" customWidth="1"/>
    <col min="8449" max="8449" width="16.5703125" style="49" customWidth="1"/>
    <col min="8450" max="8450" width="6.140625" style="49" customWidth="1"/>
    <col min="8451" max="8451" width="7.7109375" style="49" customWidth="1"/>
    <col min="8452" max="8452" width="5.5703125" style="49" customWidth="1"/>
    <col min="8453" max="8453" width="6.5703125" style="49" customWidth="1"/>
    <col min="8454" max="8454" width="7.42578125" style="49" customWidth="1"/>
    <col min="8455" max="8455" width="7.7109375" style="49" customWidth="1"/>
    <col min="8456" max="8456" width="6.140625" style="49" customWidth="1"/>
    <col min="8457" max="8458" width="9.140625" style="49"/>
    <col min="8459" max="8459" width="6.28515625" style="49" customWidth="1"/>
    <col min="8460" max="8703" width="9.140625" style="49"/>
    <col min="8704" max="8704" width="5.28515625" style="49" customWidth="1"/>
    <col min="8705" max="8705" width="16.5703125" style="49" customWidth="1"/>
    <col min="8706" max="8706" width="6.140625" style="49" customWidth="1"/>
    <col min="8707" max="8707" width="7.7109375" style="49" customWidth="1"/>
    <col min="8708" max="8708" width="5.5703125" style="49" customWidth="1"/>
    <col min="8709" max="8709" width="6.5703125" style="49" customWidth="1"/>
    <col min="8710" max="8710" width="7.42578125" style="49" customWidth="1"/>
    <col min="8711" max="8711" width="7.7109375" style="49" customWidth="1"/>
    <col min="8712" max="8712" width="6.140625" style="49" customWidth="1"/>
    <col min="8713" max="8714" width="9.140625" style="49"/>
    <col min="8715" max="8715" width="6.28515625" style="49" customWidth="1"/>
    <col min="8716" max="8959" width="9.140625" style="49"/>
    <col min="8960" max="8960" width="5.28515625" style="49" customWidth="1"/>
    <col min="8961" max="8961" width="16.5703125" style="49" customWidth="1"/>
    <col min="8962" max="8962" width="6.140625" style="49" customWidth="1"/>
    <col min="8963" max="8963" width="7.7109375" style="49" customWidth="1"/>
    <col min="8964" max="8964" width="5.5703125" style="49" customWidth="1"/>
    <col min="8965" max="8965" width="6.5703125" style="49" customWidth="1"/>
    <col min="8966" max="8966" width="7.42578125" style="49" customWidth="1"/>
    <col min="8967" max="8967" width="7.7109375" style="49" customWidth="1"/>
    <col min="8968" max="8968" width="6.140625" style="49" customWidth="1"/>
    <col min="8969" max="8970" width="9.140625" style="49"/>
    <col min="8971" max="8971" width="6.28515625" style="49" customWidth="1"/>
    <col min="8972" max="9215" width="9.140625" style="49"/>
    <col min="9216" max="9216" width="5.28515625" style="49" customWidth="1"/>
    <col min="9217" max="9217" width="16.5703125" style="49" customWidth="1"/>
    <col min="9218" max="9218" width="6.140625" style="49" customWidth="1"/>
    <col min="9219" max="9219" width="7.7109375" style="49" customWidth="1"/>
    <col min="9220" max="9220" width="5.5703125" style="49" customWidth="1"/>
    <col min="9221" max="9221" width="6.5703125" style="49" customWidth="1"/>
    <col min="9222" max="9222" width="7.42578125" style="49" customWidth="1"/>
    <col min="9223" max="9223" width="7.7109375" style="49" customWidth="1"/>
    <col min="9224" max="9224" width="6.140625" style="49" customWidth="1"/>
    <col min="9225" max="9226" width="9.140625" style="49"/>
    <col min="9227" max="9227" width="6.28515625" style="49" customWidth="1"/>
    <col min="9228" max="9471" width="9.140625" style="49"/>
    <col min="9472" max="9472" width="5.28515625" style="49" customWidth="1"/>
    <col min="9473" max="9473" width="16.5703125" style="49" customWidth="1"/>
    <col min="9474" max="9474" width="6.140625" style="49" customWidth="1"/>
    <col min="9475" max="9475" width="7.7109375" style="49" customWidth="1"/>
    <col min="9476" max="9476" width="5.5703125" style="49" customWidth="1"/>
    <col min="9477" max="9477" width="6.5703125" style="49" customWidth="1"/>
    <col min="9478" max="9478" width="7.42578125" style="49" customWidth="1"/>
    <col min="9479" max="9479" width="7.7109375" style="49" customWidth="1"/>
    <col min="9480" max="9480" width="6.140625" style="49" customWidth="1"/>
    <col min="9481" max="9482" width="9.140625" style="49"/>
    <col min="9483" max="9483" width="6.28515625" style="49" customWidth="1"/>
    <col min="9484" max="9727" width="9.140625" style="49"/>
    <col min="9728" max="9728" width="5.28515625" style="49" customWidth="1"/>
    <col min="9729" max="9729" width="16.5703125" style="49" customWidth="1"/>
    <col min="9730" max="9730" width="6.140625" style="49" customWidth="1"/>
    <col min="9731" max="9731" width="7.7109375" style="49" customWidth="1"/>
    <col min="9732" max="9732" width="5.5703125" style="49" customWidth="1"/>
    <col min="9733" max="9733" width="6.5703125" style="49" customWidth="1"/>
    <col min="9734" max="9734" width="7.42578125" style="49" customWidth="1"/>
    <col min="9735" max="9735" width="7.7109375" style="49" customWidth="1"/>
    <col min="9736" max="9736" width="6.140625" style="49" customWidth="1"/>
    <col min="9737" max="9738" width="9.140625" style="49"/>
    <col min="9739" max="9739" width="6.28515625" style="49" customWidth="1"/>
    <col min="9740" max="9983" width="9.140625" style="49"/>
    <col min="9984" max="9984" width="5.28515625" style="49" customWidth="1"/>
    <col min="9985" max="9985" width="16.5703125" style="49" customWidth="1"/>
    <col min="9986" max="9986" width="6.140625" style="49" customWidth="1"/>
    <col min="9987" max="9987" width="7.7109375" style="49" customWidth="1"/>
    <col min="9988" max="9988" width="5.5703125" style="49" customWidth="1"/>
    <col min="9989" max="9989" width="6.5703125" style="49" customWidth="1"/>
    <col min="9990" max="9990" width="7.42578125" style="49" customWidth="1"/>
    <col min="9991" max="9991" width="7.7109375" style="49" customWidth="1"/>
    <col min="9992" max="9992" width="6.140625" style="49" customWidth="1"/>
    <col min="9993" max="9994" width="9.140625" style="49"/>
    <col min="9995" max="9995" width="6.28515625" style="49" customWidth="1"/>
    <col min="9996" max="10239" width="9.140625" style="49"/>
    <col min="10240" max="10240" width="5.28515625" style="49" customWidth="1"/>
    <col min="10241" max="10241" width="16.5703125" style="49" customWidth="1"/>
    <col min="10242" max="10242" width="6.140625" style="49" customWidth="1"/>
    <col min="10243" max="10243" width="7.7109375" style="49" customWidth="1"/>
    <col min="10244" max="10244" width="5.5703125" style="49" customWidth="1"/>
    <col min="10245" max="10245" width="6.5703125" style="49" customWidth="1"/>
    <col min="10246" max="10246" width="7.42578125" style="49" customWidth="1"/>
    <col min="10247" max="10247" width="7.7109375" style="49" customWidth="1"/>
    <col min="10248" max="10248" width="6.140625" style="49" customWidth="1"/>
    <col min="10249" max="10250" width="9.140625" style="49"/>
    <col min="10251" max="10251" width="6.28515625" style="49" customWidth="1"/>
    <col min="10252" max="10495" width="9.140625" style="49"/>
    <col min="10496" max="10496" width="5.28515625" style="49" customWidth="1"/>
    <col min="10497" max="10497" width="16.5703125" style="49" customWidth="1"/>
    <col min="10498" max="10498" width="6.140625" style="49" customWidth="1"/>
    <col min="10499" max="10499" width="7.7109375" style="49" customWidth="1"/>
    <col min="10500" max="10500" width="5.5703125" style="49" customWidth="1"/>
    <col min="10501" max="10501" width="6.5703125" style="49" customWidth="1"/>
    <col min="10502" max="10502" width="7.42578125" style="49" customWidth="1"/>
    <col min="10503" max="10503" width="7.7109375" style="49" customWidth="1"/>
    <col min="10504" max="10504" width="6.140625" style="49" customWidth="1"/>
    <col min="10505" max="10506" width="9.140625" style="49"/>
    <col min="10507" max="10507" width="6.28515625" style="49" customWidth="1"/>
    <col min="10508" max="10751" width="9.140625" style="49"/>
    <col min="10752" max="10752" width="5.28515625" style="49" customWidth="1"/>
    <col min="10753" max="10753" width="16.5703125" style="49" customWidth="1"/>
    <col min="10754" max="10754" width="6.140625" style="49" customWidth="1"/>
    <col min="10755" max="10755" width="7.7109375" style="49" customWidth="1"/>
    <col min="10756" max="10756" width="5.5703125" style="49" customWidth="1"/>
    <col min="10757" max="10757" width="6.5703125" style="49" customWidth="1"/>
    <col min="10758" max="10758" width="7.42578125" style="49" customWidth="1"/>
    <col min="10759" max="10759" width="7.7109375" style="49" customWidth="1"/>
    <col min="10760" max="10760" width="6.140625" style="49" customWidth="1"/>
    <col min="10761" max="10762" width="9.140625" style="49"/>
    <col min="10763" max="10763" width="6.28515625" style="49" customWidth="1"/>
    <col min="10764" max="11007" width="9.140625" style="49"/>
    <col min="11008" max="11008" width="5.28515625" style="49" customWidth="1"/>
    <col min="11009" max="11009" width="16.5703125" style="49" customWidth="1"/>
    <col min="11010" max="11010" width="6.140625" style="49" customWidth="1"/>
    <col min="11011" max="11011" width="7.7109375" style="49" customWidth="1"/>
    <col min="11012" max="11012" width="5.5703125" style="49" customWidth="1"/>
    <col min="11013" max="11013" width="6.5703125" style="49" customWidth="1"/>
    <col min="11014" max="11014" width="7.42578125" style="49" customWidth="1"/>
    <col min="11015" max="11015" width="7.7109375" style="49" customWidth="1"/>
    <col min="11016" max="11016" width="6.140625" style="49" customWidth="1"/>
    <col min="11017" max="11018" width="9.140625" style="49"/>
    <col min="11019" max="11019" width="6.28515625" style="49" customWidth="1"/>
    <col min="11020" max="11263" width="9.140625" style="49"/>
    <col min="11264" max="11264" width="5.28515625" style="49" customWidth="1"/>
    <col min="11265" max="11265" width="16.5703125" style="49" customWidth="1"/>
    <col min="11266" max="11266" width="6.140625" style="49" customWidth="1"/>
    <col min="11267" max="11267" width="7.7109375" style="49" customWidth="1"/>
    <col min="11268" max="11268" width="5.5703125" style="49" customWidth="1"/>
    <col min="11269" max="11269" width="6.5703125" style="49" customWidth="1"/>
    <col min="11270" max="11270" width="7.42578125" style="49" customWidth="1"/>
    <col min="11271" max="11271" width="7.7109375" style="49" customWidth="1"/>
    <col min="11272" max="11272" width="6.140625" style="49" customWidth="1"/>
    <col min="11273" max="11274" width="9.140625" style="49"/>
    <col min="11275" max="11275" width="6.28515625" style="49" customWidth="1"/>
    <col min="11276" max="11519" width="9.140625" style="49"/>
    <col min="11520" max="11520" width="5.28515625" style="49" customWidth="1"/>
    <col min="11521" max="11521" width="16.5703125" style="49" customWidth="1"/>
    <col min="11522" max="11522" width="6.140625" style="49" customWidth="1"/>
    <col min="11523" max="11523" width="7.7109375" style="49" customWidth="1"/>
    <col min="11524" max="11524" width="5.5703125" style="49" customWidth="1"/>
    <col min="11525" max="11525" width="6.5703125" style="49" customWidth="1"/>
    <col min="11526" max="11526" width="7.42578125" style="49" customWidth="1"/>
    <col min="11527" max="11527" width="7.7109375" style="49" customWidth="1"/>
    <col min="11528" max="11528" width="6.140625" style="49" customWidth="1"/>
    <col min="11529" max="11530" width="9.140625" style="49"/>
    <col min="11531" max="11531" width="6.28515625" style="49" customWidth="1"/>
    <col min="11532" max="11775" width="9.140625" style="49"/>
    <col min="11776" max="11776" width="5.28515625" style="49" customWidth="1"/>
    <col min="11777" max="11777" width="16.5703125" style="49" customWidth="1"/>
    <col min="11778" max="11778" width="6.140625" style="49" customWidth="1"/>
    <col min="11779" max="11779" width="7.7109375" style="49" customWidth="1"/>
    <col min="11780" max="11780" width="5.5703125" style="49" customWidth="1"/>
    <col min="11781" max="11781" width="6.5703125" style="49" customWidth="1"/>
    <col min="11782" max="11782" width="7.42578125" style="49" customWidth="1"/>
    <col min="11783" max="11783" width="7.7109375" style="49" customWidth="1"/>
    <col min="11784" max="11784" width="6.140625" style="49" customWidth="1"/>
    <col min="11785" max="11786" width="9.140625" style="49"/>
    <col min="11787" max="11787" width="6.28515625" style="49" customWidth="1"/>
    <col min="11788" max="12031" width="9.140625" style="49"/>
    <col min="12032" max="12032" width="5.28515625" style="49" customWidth="1"/>
    <col min="12033" max="12033" width="16.5703125" style="49" customWidth="1"/>
    <col min="12034" max="12034" width="6.140625" style="49" customWidth="1"/>
    <col min="12035" max="12035" width="7.7109375" style="49" customWidth="1"/>
    <col min="12036" max="12036" width="5.5703125" style="49" customWidth="1"/>
    <col min="12037" max="12037" width="6.5703125" style="49" customWidth="1"/>
    <col min="12038" max="12038" width="7.42578125" style="49" customWidth="1"/>
    <col min="12039" max="12039" width="7.7109375" style="49" customWidth="1"/>
    <col min="12040" max="12040" width="6.140625" style="49" customWidth="1"/>
    <col min="12041" max="12042" width="9.140625" style="49"/>
    <col min="12043" max="12043" width="6.28515625" style="49" customWidth="1"/>
    <col min="12044" max="12287" width="9.140625" style="49"/>
    <col min="12288" max="12288" width="5.28515625" style="49" customWidth="1"/>
    <col min="12289" max="12289" width="16.5703125" style="49" customWidth="1"/>
    <col min="12290" max="12290" width="6.140625" style="49" customWidth="1"/>
    <col min="12291" max="12291" width="7.7109375" style="49" customWidth="1"/>
    <col min="12292" max="12292" width="5.5703125" style="49" customWidth="1"/>
    <col min="12293" max="12293" width="6.5703125" style="49" customWidth="1"/>
    <col min="12294" max="12294" width="7.42578125" style="49" customWidth="1"/>
    <col min="12295" max="12295" width="7.7109375" style="49" customWidth="1"/>
    <col min="12296" max="12296" width="6.140625" style="49" customWidth="1"/>
    <col min="12297" max="12298" width="9.140625" style="49"/>
    <col min="12299" max="12299" width="6.28515625" style="49" customWidth="1"/>
    <col min="12300" max="12543" width="9.140625" style="49"/>
    <col min="12544" max="12544" width="5.28515625" style="49" customWidth="1"/>
    <col min="12545" max="12545" width="16.5703125" style="49" customWidth="1"/>
    <col min="12546" max="12546" width="6.140625" style="49" customWidth="1"/>
    <col min="12547" max="12547" width="7.7109375" style="49" customWidth="1"/>
    <col min="12548" max="12548" width="5.5703125" style="49" customWidth="1"/>
    <col min="12549" max="12549" width="6.5703125" style="49" customWidth="1"/>
    <col min="12550" max="12550" width="7.42578125" style="49" customWidth="1"/>
    <col min="12551" max="12551" width="7.7109375" style="49" customWidth="1"/>
    <col min="12552" max="12552" width="6.140625" style="49" customWidth="1"/>
    <col min="12553" max="12554" width="9.140625" style="49"/>
    <col min="12555" max="12555" width="6.28515625" style="49" customWidth="1"/>
    <col min="12556" max="12799" width="9.140625" style="49"/>
    <col min="12800" max="12800" width="5.28515625" style="49" customWidth="1"/>
    <col min="12801" max="12801" width="16.5703125" style="49" customWidth="1"/>
    <col min="12802" max="12802" width="6.140625" style="49" customWidth="1"/>
    <col min="12803" max="12803" width="7.7109375" style="49" customWidth="1"/>
    <col min="12804" max="12804" width="5.5703125" style="49" customWidth="1"/>
    <col min="12805" max="12805" width="6.5703125" style="49" customWidth="1"/>
    <col min="12806" max="12806" width="7.42578125" style="49" customWidth="1"/>
    <col min="12807" max="12807" width="7.7109375" style="49" customWidth="1"/>
    <col min="12808" max="12808" width="6.140625" style="49" customWidth="1"/>
    <col min="12809" max="12810" width="9.140625" style="49"/>
    <col min="12811" max="12811" width="6.28515625" style="49" customWidth="1"/>
    <col min="12812" max="13055" width="9.140625" style="49"/>
    <col min="13056" max="13056" width="5.28515625" style="49" customWidth="1"/>
    <col min="13057" max="13057" width="16.5703125" style="49" customWidth="1"/>
    <col min="13058" max="13058" width="6.140625" style="49" customWidth="1"/>
    <col min="13059" max="13059" width="7.7109375" style="49" customWidth="1"/>
    <col min="13060" max="13060" width="5.5703125" style="49" customWidth="1"/>
    <col min="13061" max="13061" width="6.5703125" style="49" customWidth="1"/>
    <col min="13062" max="13062" width="7.42578125" style="49" customWidth="1"/>
    <col min="13063" max="13063" width="7.7109375" style="49" customWidth="1"/>
    <col min="13064" max="13064" width="6.140625" style="49" customWidth="1"/>
    <col min="13065" max="13066" width="9.140625" style="49"/>
    <col min="13067" max="13067" width="6.28515625" style="49" customWidth="1"/>
    <col min="13068" max="13311" width="9.140625" style="49"/>
    <col min="13312" max="13312" width="5.28515625" style="49" customWidth="1"/>
    <col min="13313" max="13313" width="16.5703125" style="49" customWidth="1"/>
    <col min="13314" max="13314" width="6.140625" style="49" customWidth="1"/>
    <col min="13315" max="13315" width="7.7109375" style="49" customWidth="1"/>
    <col min="13316" max="13316" width="5.5703125" style="49" customWidth="1"/>
    <col min="13317" max="13317" width="6.5703125" style="49" customWidth="1"/>
    <col min="13318" max="13318" width="7.42578125" style="49" customWidth="1"/>
    <col min="13319" max="13319" width="7.7109375" style="49" customWidth="1"/>
    <col min="13320" max="13320" width="6.140625" style="49" customWidth="1"/>
    <col min="13321" max="13322" width="9.140625" style="49"/>
    <col min="13323" max="13323" width="6.28515625" style="49" customWidth="1"/>
    <col min="13324" max="13567" width="9.140625" style="49"/>
    <col min="13568" max="13568" width="5.28515625" style="49" customWidth="1"/>
    <col min="13569" max="13569" width="16.5703125" style="49" customWidth="1"/>
    <col min="13570" max="13570" width="6.140625" style="49" customWidth="1"/>
    <col min="13571" max="13571" width="7.7109375" style="49" customWidth="1"/>
    <col min="13572" max="13572" width="5.5703125" style="49" customWidth="1"/>
    <col min="13573" max="13573" width="6.5703125" style="49" customWidth="1"/>
    <col min="13574" max="13574" width="7.42578125" style="49" customWidth="1"/>
    <col min="13575" max="13575" width="7.7109375" style="49" customWidth="1"/>
    <col min="13576" max="13576" width="6.140625" style="49" customWidth="1"/>
    <col min="13577" max="13578" width="9.140625" style="49"/>
    <col min="13579" max="13579" width="6.28515625" style="49" customWidth="1"/>
    <col min="13580" max="13823" width="9.140625" style="49"/>
    <col min="13824" max="13824" width="5.28515625" style="49" customWidth="1"/>
    <col min="13825" max="13825" width="16.5703125" style="49" customWidth="1"/>
    <col min="13826" max="13826" width="6.140625" style="49" customWidth="1"/>
    <col min="13827" max="13827" width="7.7109375" style="49" customWidth="1"/>
    <col min="13828" max="13828" width="5.5703125" style="49" customWidth="1"/>
    <col min="13829" max="13829" width="6.5703125" style="49" customWidth="1"/>
    <col min="13830" max="13830" width="7.42578125" style="49" customWidth="1"/>
    <col min="13831" max="13831" width="7.7109375" style="49" customWidth="1"/>
    <col min="13832" max="13832" width="6.140625" style="49" customWidth="1"/>
    <col min="13833" max="13834" width="9.140625" style="49"/>
    <col min="13835" max="13835" width="6.28515625" style="49" customWidth="1"/>
    <col min="13836" max="14079" width="9.140625" style="49"/>
    <col min="14080" max="14080" width="5.28515625" style="49" customWidth="1"/>
    <col min="14081" max="14081" width="16.5703125" style="49" customWidth="1"/>
    <col min="14082" max="14082" width="6.140625" style="49" customWidth="1"/>
    <col min="14083" max="14083" width="7.7109375" style="49" customWidth="1"/>
    <col min="14084" max="14084" width="5.5703125" style="49" customWidth="1"/>
    <col min="14085" max="14085" width="6.5703125" style="49" customWidth="1"/>
    <col min="14086" max="14086" width="7.42578125" style="49" customWidth="1"/>
    <col min="14087" max="14087" width="7.7109375" style="49" customWidth="1"/>
    <col min="14088" max="14088" width="6.140625" style="49" customWidth="1"/>
    <col min="14089" max="14090" width="9.140625" style="49"/>
    <col min="14091" max="14091" width="6.28515625" style="49" customWidth="1"/>
    <col min="14092" max="14335" width="9.140625" style="49"/>
    <col min="14336" max="14336" width="5.28515625" style="49" customWidth="1"/>
    <col min="14337" max="14337" width="16.5703125" style="49" customWidth="1"/>
    <col min="14338" max="14338" width="6.140625" style="49" customWidth="1"/>
    <col min="14339" max="14339" width="7.7109375" style="49" customWidth="1"/>
    <col min="14340" max="14340" width="5.5703125" style="49" customWidth="1"/>
    <col min="14341" max="14341" width="6.5703125" style="49" customWidth="1"/>
    <col min="14342" max="14342" width="7.42578125" style="49" customWidth="1"/>
    <col min="14343" max="14343" width="7.7109375" style="49" customWidth="1"/>
    <col min="14344" max="14344" width="6.140625" style="49" customWidth="1"/>
    <col min="14345" max="14346" width="9.140625" style="49"/>
    <col min="14347" max="14347" width="6.28515625" style="49" customWidth="1"/>
    <col min="14348" max="14591" width="9.140625" style="49"/>
    <col min="14592" max="14592" width="5.28515625" style="49" customWidth="1"/>
    <col min="14593" max="14593" width="16.5703125" style="49" customWidth="1"/>
    <col min="14594" max="14594" width="6.140625" style="49" customWidth="1"/>
    <col min="14595" max="14595" width="7.7109375" style="49" customWidth="1"/>
    <col min="14596" max="14596" width="5.5703125" style="49" customWidth="1"/>
    <col min="14597" max="14597" width="6.5703125" style="49" customWidth="1"/>
    <col min="14598" max="14598" width="7.42578125" style="49" customWidth="1"/>
    <col min="14599" max="14599" width="7.7109375" style="49" customWidth="1"/>
    <col min="14600" max="14600" width="6.140625" style="49" customWidth="1"/>
    <col min="14601" max="14602" width="9.140625" style="49"/>
    <col min="14603" max="14603" width="6.28515625" style="49" customWidth="1"/>
    <col min="14604" max="14847" width="9.140625" style="49"/>
    <col min="14848" max="14848" width="5.28515625" style="49" customWidth="1"/>
    <col min="14849" max="14849" width="16.5703125" style="49" customWidth="1"/>
    <col min="14850" max="14850" width="6.140625" style="49" customWidth="1"/>
    <col min="14851" max="14851" width="7.7109375" style="49" customWidth="1"/>
    <col min="14852" max="14852" width="5.5703125" style="49" customWidth="1"/>
    <col min="14853" max="14853" width="6.5703125" style="49" customWidth="1"/>
    <col min="14854" max="14854" width="7.42578125" style="49" customWidth="1"/>
    <col min="14855" max="14855" width="7.7109375" style="49" customWidth="1"/>
    <col min="14856" max="14856" width="6.140625" style="49" customWidth="1"/>
    <col min="14857" max="14858" width="9.140625" style="49"/>
    <col min="14859" max="14859" width="6.28515625" style="49" customWidth="1"/>
    <col min="14860" max="15103" width="9.140625" style="49"/>
    <col min="15104" max="15104" width="5.28515625" style="49" customWidth="1"/>
    <col min="15105" max="15105" width="16.5703125" style="49" customWidth="1"/>
    <col min="15106" max="15106" width="6.140625" style="49" customWidth="1"/>
    <col min="15107" max="15107" width="7.7109375" style="49" customWidth="1"/>
    <col min="15108" max="15108" width="5.5703125" style="49" customWidth="1"/>
    <col min="15109" max="15109" width="6.5703125" style="49" customWidth="1"/>
    <col min="15110" max="15110" width="7.42578125" style="49" customWidth="1"/>
    <col min="15111" max="15111" width="7.7109375" style="49" customWidth="1"/>
    <col min="15112" max="15112" width="6.140625" style="49" customWidth="1"/>
    <col min="15113" max="15114" width="9.140625" style="49"/>
    <col min="15115" max="15115" width="6.28515625" style="49" customWidth="1"/>
    <col min="15116" max="15359" width="9.140625" style="49"/>
    <col min="15360" max="15360" width="5.28515625" style="49" customWidth="1"/>
    <col min="15361" max="15361" width="16.5703125" style="49" customWidth="1"/>
    <col min="15362" max="15362" width="6.140625" style="49" customWidth="1"/>
    <col min="15363" max="15363" width="7.7109375" style="49" customWidth="1"/>
    <col min="15364" max="15364" width="5.5703125" style="49" customWidth="1"/>
    <col min="15365" max="15365" width="6.5703125" style="49" customWidth="1"/>
    <col min="15366" max="15366" width="7.42578125" style="49" customWidth="1"/>
    <col min="15367" max="15367" width="7.7109375" style="49" customWidth="1"/>
    <col min="15368" max="15368" width="6.140625" style="49" customWidth="1"/>
    <col min="15369" max="15370" width="9.140625" style="49"/>
    <col min="15371" max="15371" width="6.28515625" style="49" customWidth="1"/>
    <col min="15372" max="15615" width="9.140625" style="49"/>
    <col min="15616" max="15616" width="5.28515625" style="49" customWidth="1"/>
    <col min="15617" max="15617" width="16.5703125" style="49" customWidth="1"/>
    <col min="15618" max="15618" width="6.140625" style="49" customWidth="1"/>
    <col min="15619" max="15619" width="7.7109375" style="49" customWidth="1"/>
    <col min="15620" max="15620" width="5.5703125" style="49" customWidth="1"/>
    <col min="15621" max="15621" width="6.5703125" style="49" customWidth="1"/>
    <col min="15622" max="15622" width="7.42578125" style="49" customWidth="1"/>
    <col min="15623" max="15623" width="7.7109375" style="49" customWidth="1"/>
    <col min="15624" max="15624" width="6.140625" style="49" customWidth="1"/>
    <col min="15625" max="15626" width="9.140625" style="49"/>
    <col min="15627" max="15627" width="6.28515625" style="49" customWidth="1"/>
    <col min="15628" max="15871" width="9.140625" style="49"/>
    <col min="15872" max="15872" width="5.28515625" style="49" customWidth="1"/>
    <col min="15873" max="15873" width="16.5703125" style="49" customWidth="1"/>
    <col min="15874" max="15874" width="6.140625" style="49" customWidth="1"/>
    <col min="15875" max="15875" width="7.7109375" style="49" customWidth="1"/>
    <col min="15876" max="15876" width="5.5703125" style="49" customWidth="1"/>
    <col min="15877" max="15877" width="6.5703125" style="49" customWidth="1"/>
    <col min="15878" max="15878" width="7.42578125" style="49" customWidth="1"/>
    <col min="15879" max="15879" width="7.7109375" style="49" customWidth="1"/>
    <col min="15880" max="15880" width="6.140625" style="49" customWidth="1"/>
    <col min="15881" max="15882" width="9.140625" style="49"/>
    <col min="15883" max="15883" width="6.28515625" style="49" customWidth="1"/>
    <col min="15884" max="16127" width="9.140625" style="49"/>
    <col min="16128" max="16128" width="5.28515625" style="49" customWidth="1"/>
    <col min="16129" max="16129" width="16.5703125" style="49" customWidth="1"/>
    <col min="16130" max="16130" width="6.140625" style="49" customWidth="1"/>
    <col min="16131" max="16131" width="7.7109375" style="49" customWidth="1"/>
    <col min="16132" max="16132" width="5.5703125" style="49" customWidth="1"/>
    <col min="16133" max="16133" width="6.5703125" style="49" customWidth="1"/>
    <col min="16134" max="16134" width="7.42578125" style="49" customWidth="1"/>
    <col min="16135" max="16135" width="7.7109375" style="49" customWidth="1"/>
    <col min="16136" max="16136" width="6.140625" style="49" customWidth="1"/>
    <col min="16137" max="16138" width="9.140625" style="49"/>
    <col min="16139" max="16139" width="6.28515625" style="49" customWidth="1"/>
    <col min="16140" max="16384" width="9.140625" style="49"/>
  </cols>
  <sheetData>
    <row r="1" spans="1:13" s="17" customFormat="1" x14ac:dyDescent="0.25">
      <c r="A1" s="17" t="s">
        <v>34</v>
      </c>
      <c r="B1" s="47"/>
      <c r="C1" s="47"/>
      <c r="D1" s="47"/>
      <c r="I1" s="70"/>
      <c r="J1" s="70"/>
      <c r="M1" s="70"/>
    </row>
    <row r="2" spans="1:13" x14ac:dyDescent="0.25">
      <c r="J2" s="70" t="s">
        <v>61</v>
      </c>
      <c r="L2" s="17" t="s">
        <v>54</v>
      </c>
      <c r="M2" s="70" t="s">
        <v>54</v>
      </c>
    </row>
    <row r="3" spans="1:13" s="47" customFormat="1" x14ac:dyDescent="0.25">
      <c r="B3" s="47" t="s">
        <v>1</v>
      </c>
      <c r="C3" s="47" t="s">
        <v>28</v>
      </c>
      <c r="D3" s="47" t="s">
        <v>29</v>
      </c>
      <c r="E3" s="47" t="s">
        <v>35</v>
      </c>
      <c r="F3" s="47" t="s">
        <v>36</v>
      </c>
      <c r="G3" s="47" t="s">
        <v>37</v>
      </c>
      <c r="H3" s="27" t="s">
        <v>25</v>
      </c>
      <c r="I3" s="72" t="s">
        <v>38</v>
      </c>
      <c r="J3" s="72" t="s">
        <v>38</v>
      </c>
      <c r="K3" s="47" t="s">
        <v>39</v>
      </c>
      <c r="L3" s="17" t="s">
        <v>55</v>
      </c>
      <c r="M3" s="70" t="s">
        <v>56</v>
      </c>
    </row>
    <row r="4" spans="1:13" x14ac:dyDescent="0.25">
      <c r="A4" s="49">
        <v>1</v>
      </c>
      <c r="B4" s="14" t="s">
        <v>68</v>
      </c>
      <c r="C4" s="62" t="str">
        <f>VLOOKUP(B4,'SB Team'!$B$4:$M$98,2,FALSE)</f>
        <v>UM</v>
      </c>
      <c r="D4" s="62">
        <f>VLOOKUP(B4,'Air Team'!$B$3:$J$69,9,FALSE)</f>
        <v>576</v>
      </c>
      <c r="E4" s="62">
        <f>VLOOKUP(B4,'Air Team'!$B$3:$S$69,18,FALSE)</f>
        <v>579</v>
      </c>
      <c r="F4" s="62">
        <f>VLOOKUP(B4,'Air Team'!$B$3:$AB$69,27,FALSE)</f>
        <v>583</v>
      </c>
      <c r="G4" s="62">
        <f>VLOOKUP(B4,'Air Team'!$B$3:$AK$69,36,FALSE)</f>
        <v>577</v>
      </c>
      <c r="H4" s="51">
        <f t="shared" ref="H4:H47" si="0">SUM(D4,E4,F4,G4,K4)</f>
        <v>2885</v>
      </c>
      <c r="I4" s="105">
        <f t="shared" ref="I4:I47" si="1">AVERAGE(D4,E4,F4,G4)</f>
        <v>578.75</v>
      </c>
      <c r="J4" s="105">
        <f t="shared" ref="J4:J47" si="2">AVERAGE(F4:G4)</f>
        <v>580</v>
      </c>
      <c r="K4" s="62">
        <f>VLOOKUP(B4,'Air Team'!$B$3:$AU$69,46,FALSE)</f>
        <v>570</v>
      </c>
      <c r="L4" s="106">
        <f t="shared" ref="L4:L47" si="3">IF(COUNTIF(D4:G4,0)=0,1-(J4-K4)/K4,"DNQ")</f>
        <v>0.98245614035087714</v>
      </c>
      <c r="M4" s="105">
        <f t="shared" ref="M4:M47" si="4">IF(COUNTIF(D4:G4,0)=0,L4*(K4-J4)+K4,"DNQ")</f>
        <v>560.17543859649118</v>
      </c>
    </row>
    <row r="5" spans="1:13" x14ac:dyDescent="0.25">
      <c r="A5" s="49">
        <f t="shared" ref="A5:A52" si="5">A4+1</f>
        <v>2</v>
      </c>
      <c r="B5" s="8" t="s">
        <v>69</v>
      </c>
      <c r="C5" s="62" t="s">
        <v>16</v>
      </c>
      <c r="D5" s="62">
        <f>VLOOKUP(B5,'Air Team'!$B$3:$J$69,9,FALSE)</f>
        <v>577</v>
      </c>
      <c r="E5" s="62">
        <f>VLOOKUP(B5,'Air Team'!$B$3:$S$69,18,FALSE)</f>
        <v>577</v>
      </c>
      <c r="F5" s="62">
        <f>VLOOKUP(B5,'Air Team'!$B$3:$AB$69,27,FALSE)</f>
        <v>573</v>
      </c>
      <c r="G5" s="62">
        <f>VLOOKUP(B5,'Air Team'!$B$3:$AK$69,36,FALSE)</f>
        <v>567</v>
      </c>
      <c r="H5" s="51">
        <f t="shared" si="0"/>
        <v>2873</v>
      </c>
      <c r="I5" s="105">
        <f t="shared" si="1"/>
        <v>573.5</v>
      </c>
      <c r="J5" s="105">
        <f t="shared" si="2"/>
        <v>570</v>
      </c>
      <c r="K5" s="62">
        <f>VLOOKUP(B5,'Air Team'!$B$3:$AU$69,46,FALSE)</f>
        <v>579</v>
      </c>
      <c r="L5" s="106">
        <f t="shared" si="3"/>
        <v>1.0155440414507773</v>
      </c>
      <c r="M5" s="105">
        <f t="shared" si="4"/>
        <v>588.13989637305701</v>
      </c>
    </row>
    <row r="6" spans="1:13" x14ac:dyDescent="0.25">
      <c r="A6" s="49">
        <f t="shared" si="5"/>
        <v>3</v>
      </c>
      <c r="B6" s="8" t="s">
        <v>70</v>
      </c>
      <c r="C6" s="62" t="s">
        <v>16</v>
      </c>
      <c r="D6" s="62">
        <f>VLOOKUP(B6,'Air Team'!$B$3:$J$69,9,FALSE)</f>
        <v>574</v>
      </c>
      <c r="E6" s="62">
        <f>VLOOKUP(B6,'Air Team'!$B$3:$S$69,18,FALSE)</f>
        <v>575</v>
      </c>
      <c r="F6" s="62">
        <f>VLOOKUP(B6,'Air Team'!$B$3:$AB$69,27,FALSE)</f>
        <v>569</v>
      </c>
      <c r="G6" s="62">
        <f>VLOOKUP(B6,'Air Team'!$B$3:$AK$69,36,FALSE)</f>
        <v>579</v>
      </c>
      <c r="H6" s="51">
        <f t="shared" si="0"/>
        <v>2871</v>
      </c>
      <c r="I6" s="105">
        <f t="shared" si="1"/>
        <v>574.25</v>
      </c>
      <c r="J6" s="105">
        <f t="shared" si="2"/>
        <v>574</v>
      </c>
      <c r="K6" s="62">
        <f>VLOOKUP(B6,'Air Team'!$B$3:$AU$69,46,FALSE)</f>
        <v>574</v>
      </c>
      <c r="L6" s="106">
        <f t="shared" si="3"/>
        <v>1</v>
      </c>
      <c r="M6" s="105">
        <f t="shared" si="4"/>
        <v>574</v>
      </c>
    </row>
    <row r="7" spans="1:13" x14ac:dyDescent="0.25">
      <c r="A7" s="49">
        <f t="shared" si="5"/>
        <v>4</v>
      </c>
      <c r="B7" s="8" t="s">
        <v>92</v>
      </c>
      <c r="C7" s="107" t="s">
        <v>95</v>
      </c>
      <c r="D7" s="62">
        <f>VLOOKUP(B7,'Air Team'!$B$3:$J$69,9,FALSE)</f>
        <v>570</v>
      </c>
      <c r="E7" s="62">
        <f>VLOOKUP(B7,'Air Team'!$B$3:$S$69,18,FALSE)</f>
        <v>574</v>
      </c>
      <c r="F7" s="62">
        <f>VLOOKUP(B7,'Air Team'!$B$3:$AB$69,27,FALSE)</f>
        <v>572</v>
      </c>
      <c r="G7" s="62">
        <f>VLOOKUP(B7,'Air Team'!$B$3:$AK$69,36,FALSE)</f>
        <v>569</v>
      </c>
      <c r="H7" s="51">
        <f t="shared" si="0"/>
        <v>2864</v>
      </c>
      <c r="I7" s="105">
        <f t="shared" si="1"/>
        <v>571.25</v>
      </c>
      <c r="J7" s="105">
        <f t="shared" si="2"/>
        <v>570.5</v>
      </c>
      <c r="K7" s="62">
        <f>VLOOKUP(B7,'Air Team'!$B$3:$AU$69,46,FALSE)</f>
        <v>579</v>
      </c>
      <c r="L7" s="106">
        <f t="shared" si="3"/>
        <v>1.0146804835924006</v>
      </c>
      <c r="M7" s="105">
        <f t="shared" si="4"/>
        <v>587.62478411053542</v>
      </c>
    </row>
    <row r="8" spans="1:13" x14ac:dyDescent="0.25">
      <c r="A8" s="49">
        <f t="shared" si="5"/>
        <v>5</v>
      </c>
      <c r="B8" s="8" t="s">
        <v>97</v>
      </c>
      <c r="C8" s="21" t="s">
        <v>49</v>
      </c>
      <c r="D8" s="62">
        <f>VLOOKUP(B8,'Air Team'!$B$3:$J$69,9,FALSE)</f>
        <v>570</v>
      </c>
      <c r="E8" s="62">
        <f>VLOOKUP(B8,'Air Team'!$B$3:$S$69,18,FALSE)</f>
        <v>566</v>
      </c>
      <c r="F8" s="62">
        <f>VLOOKUP(B8,'Air Team'!$B$3:$AB$69,27,FALSE)</f>
        <v>574</v>
      </c>
      <c r="G8" s="62">
        <f>VLOOKUP(B8,'Air Team'!$B$3:$AK$69,36,FALSE)</f>
        <v>577</v>
      </c>
      <c r="H8" s="51">
        <f t="shared" si="0"/>
        <v>2864</v>
      </c>
      <c r="I8" s="105">
        <f t="shared" si="1"/>
        <v>571.75</v>
      </c>
      <c r="J8" s="105">
        <f t="shared" si="2"/>
        <v>575.5</v>
      </c>
      <c r="K8" s="62">
        <f>VLOOKUP(B8,'Air Team'!$B$3:$AU$69,46,FALSE)</f>
        <v>577</v>
      </c>
      <c r="L8" s="106">
        <f t="shared" si="3"/>
        <v>1.0025996533795494</v>
      </c>
      <c r="M8" s="105">
        <f t="shared" si="4"/>
        <v>578.50389948006932</v>
      </c>
    </row>
    <row r="9" spans="1:13" x14ac:dyDescent="0.25">
      <c r="A9" s="49">
        <f t="shared" si="5"/>
        <v>6</v>
      </c>
      <c r="B9" s="8" t="s">
        <v>98</v>
      </c>
      <c r="C9" s="21" t="s">
        <v>49</v>
      </c>
      <c r="D9" s="62">
        <f>VLOOKUP(B9,'Air Team'!$B$3:$J$69,9,FALSE)</f>
        <v>569</v>
      </c>
      <c r="E9" s="62">
        <f>VLOOKUP(B9,'Air Team'!$B$3:$S$69,18,FALSE)</f>
        <v>572</v>
      </c>
      <c r="F9" s="62">
        <f>VLOOKUP(B9,'Air Team'!$B$3:$AB$69,27,FALSE)</f>
        <v>568</v>
      </c>
      <c r="G9" s="62">
        <f>VLOOKUP(B9,'Air Team'!$B$3:$AK$69,36,FALSE)</f>
        <v>577</v>
      </c>
      <c r="H9" s="51">
        <f t="shared" si="0"/>
        <v>2863</v>
      </c>
      <c r="I9" s="105">
        <f t="shared" si="1"/>
        <v>571.5</v>
      </c>
      <c r="J9" s="105">
        <f t="shared" si="2"/>
        <v>572.5</v>
      </c>
      <c r="K9" s="62">
        <f>VLOOKUP(B9,'Air Team'!$B$3:$AU$69,46,FALSE)</f>
        <v>577</v>
      </c>
      <c r="L9" s="106">
        <f t="shared" si="3"/>
        <v>1.0077989601386481</v>
      </c>
      <c r="M9" s="105">
        <f t="shared" si="4"/>
        <v>581.5350953206239</v>
      </c>
    </row>
    <row r="10" spans="1:13" x14ac:dyDescent="0.25">
      <c r="A10" s="49">
        <f t="shared" si="5"/>
        <v>7</v>
      </c>
      <c r="B10" s="6" t="s">
        <v>89</v>
      </c>
      <c r="C10" s="21" t="s">
        <v>88</v>
      </c>
      <c r="D10" s="62">
        <f>VLOOKUP(B10,'Air Team'!$B$3:$J$69,9,FALSE)</f>
        <v>579</v>
      </c>
      <c r="E10" s="62">
        <f>VLOOKUP(B10,'Air Team'!$B$3:$S$69,18,FALSE)</f>
        <v>577</v>
      </c>
      <c r="F10" s="62">
        <f>VLOOKUP(B10,'Air Team'!$B$3:$AB$69,27,FALSE)</f>
        <v>552</v>
      </c>
      <c r="G10" s="62">
        <f>VLOOKUP(B10,'Air Team'!$B$3:$AK$69,36,FALSE)</f>
        <v>569</v>
      </c>
      <c r="H10" s="51">
        <f t="shared" si="0"/>
        <v>2848</v>
      </c>
      <c r="I10" s="105">
        <f t="shared" si="1"/>
        <v>569.25</v>
      </c>
      <c r="J10" s="105">
        <f t="shared" si="2"/>
        <v>560.5</v>
      </c>
      <c r="K10" s="62">
        <f>VLOOKUP(B10,'Air Team'!$B$3:$AU$69,46,FALSE)</f>
        <v>571</v>
      </c>
      <c r="L10" s="106">
        <f t="shared" si="3"/>
        <v>1.0183887915936953</v>
      </c>
      <c r="M10" s="105">
        <f t="shared" si="4"/>
        <v>581.69308231173375</v>
      </c>
    </row>
    <row r="11" spans="1:13" x14ac:dyDescent="0.25">
      <c r="A11" s="49">
        <f t="shared" si="5"/>
        <v>8</v>
      </c>
      <c r="B11" s="8" t="s">
        <v>107</v>
      </c>
      <c r="C11" s="21" t="s">
        <v>49</v>
      </c>
      <c r="D11" s="62">
        <f>VLOOKUP(B11,'Air Team'!$B$3:$J$69,9,FALSE)</f>
        <v>558</v>
      </c>
      <c r="E11" s="62">
        <f>VLOOKUP(B11,'Air Team'!$B$3:$S$69,18,FALSE)</f>
        <v>569</v>
      </c>
      <c r="F11" s="62">
        <f>VLOOKUP(B11,'Air Team'!$B$3:$AB$69,27,FALSE)</f>
        <v>569</v>
      </c>
      <c r="G11" s="62">
        <f>VLOOKUP(B11,'Air Team'!$B$3:$AK$69,36,FALSE)</f>
        <v>570</v>
      </c>
      <c r="H11" s="51">
        <f t="shared" si="0"/>
        <v>2829</v>
      </c>
      <c r="I11" s="105">
        <f t="shared" si="1"/>
        <v>566.5</v>
      </c>
      <c r="J11" s="105">
        <f t="shared" si="2"/>
        <v>569.5</v>
      </c>
      <c r="K11" s="62">
        <f>VLOOKUP(B11,'Air Team'!$B$3:$AU$69,46,FALSE)</f>
        <v>563</v>
      </c>
      <c r="L11" s="106">
        <f t="shared" si="3"/>
        <v>0.98845470692717585</v>
      </c>
      <c r="M11" s="105">
        <f t="shared" si="4"/>
        <v>556.57504440497337</v>
      </c>
    </row>
    <row r="12" spans="1:13" x14ac:dyDescent="0.25">
      <c r="A12" s="49">
        <f t="shared" si="5"/>
        <v>9</v>
      </c>
      <c r="B12" s="8" t="s">
        <v>121</v>
      </c>
      <c r="C12" s="62" t="s">
        <v>16</v>
      </c>
      <c r="D12" s="62">
        <f>VLOOKUP(B12,'Air Team'!$B$3:$J$69,9,FALSE)</f>
        <v>571</v>
      </c>
      <c r="E12" s="62">
        <f>VLOOKUP(B12,'Air Team'!$B$3:$S$69,18,FALSE)</f>
        <v>562</v>
      </c>
      <c r="F12" s="62">
        <f>VLOOKUP(B12,'Air Team'!$B$3:$AB$69,27,FALSE)</f>
        <v>556</v>
      </c>
      <c r="G12" s="62">
        <f>VLOOKUP(B12,'Air Team'!$B$3:$AK$69,36,FALSE)</f>
        <v>574</v>
      </c>
      <c r="H12" s="51">
        <f t="shared" si="0"/>
        <v>2825</v>
      </c>
      <c r="I12" s="105">
        <f t="shared" si="1"/>
        <v>565.75</v>
      </c>
      <c r="J12" s="105">
        <f t="shared" si="2"/>
        <v>565</v>
      </c>
      <c r="K12" s="62">
        <f>VLOOKUP(B12,'Air Team'!$B$3:$AU$69,46,FALSE)</f>
        <v>562</v>
      </c>
      <c r="L12" s="106">
        <f t="shared" si="3"/>
        <v>0.99466192170818502</v>
      </c>
      <c r="M12" s="105">
        <f t="shared" si="4"/>
        <v>559.01601423487546</v>
      </c>
    </row>
    <row r="13" spans="1:13" x14ac:dyDescent="0.25">
      <c r="A13" s="49">
        <f t="shared" si="5"/>
        <v>10</v>
      </c>
      <c r="B13" s="8" t="s">
        <v>93</v>
      </c>
      <c r="C13" s="107" t="s">
        <v>95</v>
      </c>
      <c r="D13" s="62">
        <f>VLOOKUP(B13,'Air Team'!$B$3:$J$69,9,FALSE)</f>
        <v>564</v>
      </c>
      <c r="E13" s="62">
        <f>VLOOKUP(B13,'Air Team'!$B$3:$S$69,18,FALSE)</f>
        <v>558</v>
      </c>
      <c r="F13" s="62">
        <f>VLOOKUP(B13,'Air Team'!$B$3:$AB$69,27,FALSE)</f>
        <v>562</v>
      </c>
      <c r="G13" s="62">
        <f>VLOOKUP(B13,'Air Team'!$B$3:$AK$69,36,FALSE)</f>
        <v>559</v>
      </c>
      <c r="H13" s="51">
        <f t="shared" si="0"/>
        <v>2822</v>
      </c>
      <c r="I13" s="105">
        <f t="shared" si="1"/>
        <v>560.75</v>
      </c>
      <c r="J13" s="105">
        <f t="shared" si="2"/>
        <v>560.5</v>
      </c>
      <c r="K13" s="62">
        <f>VLOOKUP(B13,'Air Team'!$B$3:$AU$69,46,FALSE)</f>
        <v>579</v>
      </c>
      <c r="L13" s="106">
        <f t="shared" si="3"/>
        <v>1.031951640759931</v>
      </c>
      <c r="M13" s="105">
        <f t="shared" si="4"/>
        <v>598.09110535405875</v>
      </c>
    </row>
    <row r="14" spans="1:13" x14ac:dyDescent="0.25">
      <c r="A14" s="49">
        <f t="shared" si="5"/>
        <v>11</v>
      </c>
      <c r="B14" s="8" t="s">
        <v>71</v>
      </c>
      <c r="C14" s="2" t="s">
        <v>49</v>
      </c>
      <c r="D14" s="7">
        <f>VLOOKUP(B14,'Air Team'!$B$3:$J$69,9,FALSE)</f>
        <v>556</v>
      </c>
      <c r="E14" s="7">
        <f>VLOOKUP(B14,'Air Team'!$B$3:$S$69,18,FALSE)</f>
        <v>565</v>
      </c>
      <c r="F14" s="7">
        <f>VLOOKUP(B14,'Air Team'!$B$3:$AB$69,27,FALSE)</f>
        <v>569</v>
      </c>
      <c r="G14" s="7">
        <f>VLOOKUP(B14,'Air Team'!$B$3:$AK$69,36,FALSE)</f>
        <v>562</v>
      </c>
      <c r="H14" s="49">
        <f t="shared" si="0"/>
        <v>2811</v>
      </c>
      <c r="I14" s="71">
        <f t="shared" si="1"/>
        <v>563</v>
      </c>
      <c r="J14" s="71">
        <f t="shared" si="2"/>
        <v>565.5</v>
      </c>
      <c r="K14" s="7">
        <f>VLOOKUP(B14,'Air Team'!$B$3:$AU$69,46,FALSE)</f>
        <v>559</v>
      </c>
      <c r="L14" s="50">
        <f t="shared" si="3"/>
        <v>0.98837209302325579</v>
      </c>
      <c r="M14" s="71">
        <f t="shared" si="4"/>
        <v>552.57558139534888</v>
      </c>
    </row>
    <row r="15" spans="1:13" x14ac:dyDescent="0.25">
      <c r="A15" s="49">
        <f t="shared" si="5"/>
        <v>12</v>
      </c>
      <c r="B15" s="14" t="s">
        <v>73</v>
      </c>
      <c r="C15" s="7" t="str">
        <f>VLOOKUP(B15,'SB Team'!$B$4:$M$98,2,FALSE)</f>
        <v>UM</v>
      </c>
      <c r="D15" s="7">
        <f>VLOOKUP(B15,'Air Team'!$B$3:$J$69,9,FALSE)</f>
        <v>560</v>
      </c>
      <c r="E15" s="7">
        <f>VLOOKUP(B15,'Air Team'!$B$3:$S$69,18,FALSE)</f>
        <v>539</v>
      </c>
      <c r="F15" s="7">
        <f>VLOOKUP(B15,'Air Team'!$B$3:$AB$69,27,FALSE)</f>
        <v>571</v>
      </c>
      <c r="G15" s="7">
        <f>VLOOKUP(B15,'Air Team'!$B$3:$AK$69,36,FALSE)</f>
        <v>563</v>
      </c>
      <c r="H15" s="49">
        <f t="shared" si="0"/>
        <v>2798</v>
      </c>
      <c r="I15" s="71">
        <f t="shared" si="1"/>
        <v>558.25</v>
      </c>
      <c r="J15" s="71">
        <f t="shared" si="2"/>
        <v>567</v>
      </c>
      <c r="K15" s="7">
        <f>VLOOKUP(B15,'Air Team'!$B$3:$AU$69,46,FALSE)</f>
        <v>565</v>
      </c>
      <c r="L15" s="50">
        <f t="shared" si="3"/>
        <v>0.99646017699115041</v>
      </c>
      <c r="M15" s="71">
        <f t="shared" si="4"/>
        <v>563.0070796460177</v>
      </c>
    </row>
    <row r="16" spans="1:13" x14ac:dyDescent="0.25">
      <c r="A16" s="49">
        <f t="shared" si="5"/>
        <v>13</v>
      </c>
      <c r="B16" s="14" t="s">
        <v>74</v>
      </c>
      <c r="C16" s="7" t="str">
        <f>VLOOKUP(B16,'SB Team'!$B$4:$M$98,2,FALSE)</f>
        <v>UM</v>
      </c>
      <c r="D16" s="7">
        <f>VLOOKUP(B16,'Air Team'!$B$3:$J$69,9,FALSE)</f>
        <v>560</v>
      </c>
      <c r="E16" s="7">
        <f>VLOOKUP(B16,'Air Team'!$B$3:$S$69,18,FALSE)</f>
        <v>563</v>
      </c>
      <c r="F16" s="7">
        <f>VLOOKUP(B16,'Air Team'!$B$3:$AB$69,27,FALSE)</f>
        <v>554</v>
      </c>
      <c r="G16" s="7">
        <f>VLOOKUP(B16,'Air Team'!$B$3:$AK$69,36,FALSE)</f>
        <v>561</v>
      </c>
      <c r="H16" s="49">
        <f t="shared" si="0"/>
        <v>2793</v>
      </c>
      <c r="I16" s="71">
        <f t="shared" si="1"/>
        <v>559.5</v>
      </c>
      <c r="J16" s="71">
        <f t="shared" si="2"/>
        <v>557.5</v>
      </c>
      <c r="K16" s="7">
        <f>VLOOKUP(B16,'Air Team'!$B$3:$AU$69,46,FALSE)</f>
        <v>555</v>
      </c>
      <c r="L16" s="50">
        <f t="shared" si="3"/>
        <v>0.99549549549549554</v>
      </c>
      <c r="M16" s="71">
        <f t="shared" si="4"/>
        <v>552.51126126126121</v>
      </c>
    </row>
    <row r="17" spans="1:17" x14ac:dyDescent="0.25">
      <c r="A17" s="49">
        <f t="shared" si="5"/>
        <v>14</v>
      </c>
      <c r="B17" s="94" t="s">
        <v>90</v>
      </c>
      <c r="C17" s="7" t="s">
        <v>18</v>
      </c>
      <c r="D17" s="7">
        <f>VLOOKUP(B17,'Air Team'!$B$3:$J$69,9,FALSE)</f>
        <v>555</v>
      </c>
      <c r="E17" s="7">
        <f>VLOOKUP(B17,'Air Team'!$B$3:$S$69,18,FALSE)</f>
        <v>565</v>
      </c>
      <c r="F17" s="7">
        <f>VLOOKUP(B17,'Air Team'!$B$3:$AB$69,27,FALSE)</f>
        <v>558</v>
      </c>
      <c r="G17" s="7">
        <f>VLOOKUP(B17,'Air Team'!$B$3:$AK$69,36,FALSE)</f>
        <v>557</v>
      </c>
      <c r="H17" s="49">
        <f t="shared" si="0"/>
        <v>2790</v>
      </c>
      <c r="I17" s="71">
        <f t="shared" si="1"/>
        <v>558.75</v>
      </c>
      <c r="J17" s="71">
        <f t="shared" si="2"/>
        <v>557.5</v>
      </c>
      <c r="K17" s="7">
        <f>VLOOKUP(B17,'Air Team'!$B$3:$AU$69,46,FALSE)</f>
        <v>555</v>
      </c>
      <c r="L17" s="50">
        <f t="shared" si="3"/>
        <v>0.99549549549549554</v>
      </c>
      <c r="M17" s="71">
        <f t="shared" si="4"/>
        <v>552.51126126126121</v>
      </c>
    </row>
    <row r="18" spans="1:17" x14ac:dyDescent="0.25">
      <c r="A18" s="49">
        <f t="shared" si="5"/>
        <v>15</v>
      </c>
      <c r="B18" s="94" t="s">
        <v>120</v>
      </c>
      <c r="C18" s="7" t="s">
        <v>16</v>
      </c>
      <c r="D18" s="7">
        <f>VLOOKUP(B18,'Air Team'!$B$3:$J$69,9,FALSE)</f>
        <v>563</v>
      </c>
      <c r="E18" s="7">
        <f>VLOOKUP(B18,'Air Team'!$B$3:$S$69,18,FALSE)</f>
        <v>558</v>
      </c>
      <c r="F18" s="7">
        <f>VLOOKUP(B18,'Air Team'!$B$3:$AB$69,27,FALSE)</f>
        <v>544</v>
      </c>
      <c r="G18" s="7">
        <f>VLOOKUP(B18,'Air Team'!$B$3:$AK$69,36,FALSE)</f>
        <v>546</v>
      </c>
      <c r="H18" s="49">
        <f t="shared" si="0"/>
        <v>2779</v>
      </c>
      <c r="I18" s="71">
        <f t="shared" si="1"/>
        <v>552.75</v>
      </c>
      <c r="J18" s="71">
        <f t="shared" si="2"/>
        <v>545</v>
      </c>
      <c r="K18" s="7">
        <f>VLOOKUP(B18,'Air Team'!$B$3:$AU$69,46,FALSE)</f>
        <v>568</v>
      </c>
      <c r="L18" s="50">
        <f t="shared" si="3"/>
        <v>1.040492957746479</v>
      </c>
      <c r="M18" s="71">
        <f t="shared" si="4"/>
        <v>591.93133802816897</v>
      </c>
    </row>
    <row r="19" spans="1:17" x14ac:dyDescent="0.25">
      <c r="A19" s="49">
        <f t="shared" si="5"/>
        <v>16</v>
      </c>
      <c r="B19" s="14" t="s">
        <v>75</v>
      </c>
      <c r="C19" s="7" t="str">
        <f>VLOOKUP(B19,'SB Team'!$B$4:$M$98,2,FALSE)</f>
        <v>UM</v>
      </c>
      <c r="D19" s="7">
        <f>VLOOKUP(B19,'Air Team'!$B$3:$J$69,9,FALSE)</f>
        <v>531</v>
      </c>
      <c r="E19" s="7">
        <f>VLOOKUP(B19,'Air Team'!$B$3:$S$69,18,FALSE)</f>
        <v>552</v>
      </c>
      <c r="F19" s="7">
        <f>VLOOKUP(B19,'Air Team'!$B$3:$AB$69,27,FALSE)</f>
        <v>565</v>
      </c>
      <c r="G19" s="7">
        <f>VLOOKUP(B19,'Air Team'!$B$3:$AK$69,36,FALSE)</f>
        <v>551</v>
      </c>
      <c r="H19" s="49">
        <f t="shared" si="0"/>
        <v>2765</v>
      </c>
      <c r="I19" s="71">
        <f t="shared" si="1"/>
        <v>549.75</v>
      </c>
      <c r="J19" s="71">
        <f t="shared" si="2"/>
        <v>558</v>
      </c>
      <c r="K19" s="7">
        <f>VLOOKUP(B19,'Air Team'!$B$3:$AU$69,46,FALSE)</f>
        <v>566</v>
      </c>
      <c r="L19" s="50">
        <f t="shared" si="3"/>
        <v>1.0141342756183747</v>
      </c>
      <c r="M19" s="71">
        <f t="shared" si="4"/>
        <v>574.113074204947</v>
      </c>
    </row>
    <row r="20" spans="1:17" x14ac:dyDescent="0.25">
      <c r="A20" s="49">
        <f t="shared" si="5"/>
        <v>17</v>
      </c>
      <c r="B20" s="8" t="s">
        <v>108</v>
      </c>
      <c r="C20" s="2" t="s">
        <v>49</v>
      </c>
      <c r="D20" s="7">
        <f>VLOOKUP(B20,'Air Team'!$B$3:$J$69,9,FALSE)</f>
        <v>550</v>
      </c>
      <c r="E20" s="7">
        <f>VLOOKUP(B20,'Air Team'!$B$3:$S$69,18,FALSE)</f>
        <v>564</v>
      </c>
      <c r="F20" s="7">
        <f>VLOOKUP(B20,'Air Team'!$B$3:$AB$69,27,FALSE)</f>
        <v>555</v>
      </c>
      <c r="G20" s="7">
        <f>VLOOKUP(B20,'Air Team'!$B$3:$AK$69,36,FALSE)</f>
        <v>536</v>
      </c>
      <c r="H20" s="49">
        <f t="shared" si="0"/>
        <v>2758</v>
      </c>
      <c r="I20" s="71">
        <f t="shared" si="1"/>
        <v>551.25</v>
      </c>
      <c r="J20" s="71">
        <f t="shared" si="2"/>
        <v>545.5</v>
      </c>
      <c r="K20" s="7">
        <f>VLOOKUP(B20,'Air Team'!$B$3:$AU$69,46,FALSE)</f>
        <v>553</v>
      </c>
      <c r="L20" s="50">
        <f t="shared" si="3"/>
        <v>1.0135623869801085</v>
      </c>
      <c r="M20" s="71">
        <f t="shared" si="4"/>
        <v>560.60171790235086</v>
      </c>
    </row>
    <row r="21" spans="1:17" x14ac:dyDescent="0.25">
      <c r="A21" s="49">
        <f t="shared" si="5"/>
        <v>18</v>
      </c>
      <c r="B21" s="94" t="s">
        <v>65</v>
      </c>
      <c r="C21" s="7" t="str">
        <f>VLOOKUP(B21,'SB Team'!$B$4:$M$98,2,FALSE)</f>
        <v>GVSU</v>
      </c>
      <c r="D21" s="7">
        <f>VLOOKUP(B21,'Air Team'!$B$3:$J$69,9,FALSE)</f>
        <v>548</v>
      </c>
      <c r="E21" s="7">
        <f>VLOOKUP(B21,'Air Team'!$B$3:$S$69,18,FALSE)</f>
        <v>536</v>
      </c>
      <c r="F21" s="7">
        <f>VLOOKUP(B21,'Air Team'!$B$3:$AB$69,27,FALSE)</f>
        <v>558</v>
      </c>
      <c r="G21" s="7">
        <f>VLOOKUP(B21,'Air Team'!$B$3:$AK$69,36,FALSE)</f>
        <v>541</v>
      </c>
      <c r="H21" s="49">
        <f t="shared" si="0"/>
        <v>2737</v>
      </c>
      <c r="I21" s="71">
        <f t="shared" si="1"/>
        <v>545.75</v>
      </c>
      <c r="J21" s="71">
        <f t="shared" si="2"/>
        <v>549.5</v>
      </c>
      <c r="K21" s="7">
        <f>VLOOKUP(B21,'Air Team'!$B$3:$AU$69,46,FALSE)</f>
        <v>554</v>
      </c>
      <c r="L21" s="50">
        <f t="shared" si="3"/>
        <v>1.0081227436823104</v>
      </c>
      <c r="M21" s="71">
        <f t="shared" si="4"/>
        <v>558.53655234657037</v>
      </c>
    </row>
    <row r="22" spans="1:17" x14ac:dyDescent="0.25">
      <c r="A22" s="49">
        <f t="shared" si="5"/>
        <v>19</v>
      </c>
      <c r="B22" s="8" t="s">
        <v>113</v>
      </c>
      <c r="C22" s="7" t="s">
        <v>64</v>
      </c>
      <c r="D22" s="7">
        <f>VLOOKUP(B22,'Air Team'!$B$3:$J$69,9,FALSE)</f>
        <v>516</v>
      </c>
      <c r="E22" s="7">
        <f>VLOOKUP(B22,'Air Team'!$B$3:$S$69,18,FALSE)</f>
        <v>545</v>
      </c>
      <c r="F22" s="7">
        <f>VLOOKUP(B22,'Air Team'!$B$3:$AB$69,27,FALSE)</f>
        <v>554</v>
      </c>
      <c r="G22" s="7">
        <f>VLOOKUP(B22,'Air Team'!$B$3:$AK$69,36,FALSE)</f>
        <v>542</v>
      </c>
      <c r="H22" s="49">
        <f t="shared" si="0"/>
        <v>2719</v>
      </c>
      <c r="I22" s="71">
        <f t="shared" si="1"/>
        <v>539.25</v>
      </c>
      <c r="J22" s="71">
        <f t="shared" si="2"/>
        <v>548</v>
      </c>
      <c r="K22" s="7">
        <f>VLOOKUP(B22,'Air Team'!$B$3:$AU$69,46,FALSE)</f>
        <v>562</v>
      </c>
      <c r="L22" s="50">
        <f t="shared" si="3"/>
        <v>1.0249110320284698</v>
      </c>
      <c r="M22" s="71">
        <f t="shared" si="4"/>
        <v>576.34875444839861</v>
      </c>
    </row>
    <row r="23" spans="1:17" x14ac:dyDescent="0.25">
      <c r="A23" s="49">
        <f t="shared" si="5"/>
        <v>20</v>
      </c>
      <c r="B23" s="8" t="s">
        <v>110</v>
      </c>
      <c r="C23" s="2" t="s">
        <v>49</v>
      </c>
      <c r="D23" s="7">
        <f>VLOOKUP(B23,'Air Team'!$B$3:$J$69,9,FALSE)</f>
        <v>517</v>
      </c>
      <c r="E23" s="7">
        <f>VLOOKUP(B23,'Air Team'!$B$3:$S$69,18,FALSE)</f>
        <v>544</v>
      </c>
      <c r="F23" s="7">
        <f>VLOOKUP(B23,'Air Team'!$B$3:$AB$69,27,FALSE)</f>
        <v>529</v>
      </c>
      <c r="G23" s="7">
        <f>VLOOKUP(B23,'Air Team'!$B$3:$AK$69,36,FALSE)</f>
        <v>555</v>
      </c>
      <c r="H23" s="49">
        <f t="shared" si="0"/>
        <v>2705</v>
      </c>
      <c r="I23" s="71">
        <f t="shared" si="1"/>
        <v>536.25</v>
      </c>
      <c r="J23" s="71">
        <f t="shared" si="2"/>
        <v>542</v>
      </c>
      <c r="K23" s="7">
        <f>VLOOKUP(B23,'Air Team'!$B$3:$AU$69,46,FALSE)</f>
        <v>560</v>
      </c>
      <c r="L23" s="50">
        <f t="shared" si="3"/>
        <v>1.032142857142857</v>
      </c>
      <c r="M23" s="71">
        <f t="shared" si="4"/>
        <v>578.57857142857142</v>
      </c>
      <c r="Q23" s="99"/>
    </row>
    <row r="24" spans="1:17" x14ac:dyDescent="0.25">
      <c r="A24" s="49">
        <f t="shared" si="5"/>
        <v>21</v>
      </c>
      <c r="B24" s="94" t="s">
        <v>128</v>
      </c>
      <c r="C24" s="7" t="str">
        <f>VLOOKUP(B24,'SB Team'!$B$4:$M$98,2,FALSE)</f>
        <v>GVSU</v>
      </c>
      <c r="D24" s="7">
        <f>VLOOKUP(B24,'Air Team'!$B$3:$J$69,9,FALSE)</f>
        <v>525</v>
      </c>
      <c r="E24" s="7">
        <f>VLOOKUP(B24,'Air Team'!$B$3:$S$69,18,FALSE)</f>
        <v>521</v>
      </c>
      <c r="F24" s="7">
        <f>VLOOKUP(B24,'Air Team'!$B$3:$AB$69,27,FALSE)</f>
        <v>543</v>
      </c>
      <c r="G24" s="7">
        <f>VLOOKUP(B24,'Air Team'!$B$3:$AK$69,36,FALSE)</f>
        <v>536</v>
      </c>
      <c r="H24" s="49">
        <f t="shared" si="0"/>
        <v>2663</v>
      </c>
      <c r="I24" s="71">
        <f t="shared" si="1"/>
        <v>531.25</v>
      </c>
      <c r="J24" s="71">
        <f t="shared" si="2"/>
        <v>539.5</v>
      </c>
      <c r="K24" s="7">
        <f>VLOOKUP(B24,'Air Team'!$B$3:$AU$69,46,FALSE)</f>
        <v>538</v>
      </c>
      <c r="L24" s="50">
        <f t="shared" si="3"/>
        <v>0.99721189591078063</v>
      </c>
      <c r="M24" s="71">
        <f t="shared" si="4"/>
        <v>536.50418215613388</v>
      </c>
    </row>
    <row r="25" spans="1:17" x14ac:dyDescent="0.25">
      <c r="A25" s="49">
        <f t="shared" si="5"/>
        <v>22</v>
      </c>
      <c r="B25" s="8" t="s">
        <v>115</v>
      </c>
      <c r="C25" s="7" t="s">
        <v>64</v>
      </c>
      <c r="D25" s="7">
        <f>VLOOKUP(B25,'Air Team'!$B$3:$J$69,9,FALSE)</f>
        <v>536</v>
      </c>
      <c r="E25" s="7">
        <f>VLOOKUP(B25,'Air Team'!$B$3:$S$69,18,FALSE)</f>
        <v>538</v>
      </c>
      <c r="F25" s="7">
        <f>VLOOKUP(B25,'Air Team'!$B$3:$AB$69,27,FALSE)</f>
        <v>504</v>
      </c>
      <c r="G25" s="7">
        <f>VLOOKUP(B25,'Air Team'!$B$3:$AK$69,36,FALSE)</f>
        <v>520</v>
      </c>
      <c r="H25" s="49">
        <f t="shared" si="0"/>
        <v>2632</v>
      </c>
      <c r="I25" s="71">
        <f t="shared" si="1"/>
        <v>524.5</v>
      </c>
      <c r="J25" s="71">
        <f t="shared" si="2"/>
        <v>512</v>
      </c>
      <c r="K25" s="7">
        <f>VLOOKUP(B25,'Air Team'!$B$3:$AU$69,46,FALSE)</f>
        <v>534</v>
      </c>
      <c r="L25" s="50">
        <f t="shared" si="3"/>
        <v>1.0411985018726593</v>
      </c>
      <c r="M25" s="71">
        <f t="shared" si="4"/>
        <v>556.90636704119845</v>
      </c>
    </row>
    <row r="26" spans="1:17" x14ac:dyDescent="0.25">
      <c r="A26" s="49">
        <f t="shared" si="5"/>
        <v>23</v>
      </c>
      <c r="B26" s="94" t="s">
        <v>123</v>
      </c>
      <c r="C26" s="96" t="s">
        <v>95</v>
      </c>
      <c r="D26" s="7">
        <f>VLOOKUP(B26,'Air Team'!$B$3:$J$69,9,FALSE)</f>
        <v>511</v>
      </c>
      <c r="E26" s="7">
        <f>VLOOKUP(B26,'Air Team'!$B$3:$S$69,18,FALSE)</f>
        <v>517</v>
      </c>
      <c r="F26" s="7">
        <f>VLOOKUP(B26,'Air Team'!$B$3:$AB$69,27,FALSE)</f>
        <v>519</v>
      </c>
      <c r="G26" s="7">
        <f>VLOOKUP(B26,'Air Team'!$B$3:$AK$69,36,FALSE)</f>
        <v>526</v>
      </c>
      <c r="H26" s="49">
        <f t="shared" si="0"/>
        <v>2607</v>
      </c>
      <c r="I26" s="71">
        <f t="shared" si="1"/>
        <v>518.25</v>
      </c>
      <c r="J26" s="71">
        <f t="shared" si="2"/>
        <v>522.5</v>
      </c>
      <c r="K26" s="7">
        <f>VLOOKUP(B26,'Air Team'!$B$3:$AU$69,46,FALSE)</f>
        <v>534</v>
      </c>
      <c r="L26" s="50">
        <f t="shared" si="3"/>
        <v>1.0215355805243447</v>
      </c>
      <c r="M26" s="71">
        <f t="shared" si="4"/>
        <v>545.74765917602997</v>
      </c>
    </row>
    <row r="27" spans="1:17" x14ac:dyDescent="0.25">
      <c r="A27" s="49">
        <f t="shared" si="5"/>
        <v>24</v>
      </c>
      <c r="B27" s="94" t="s">
        <v>94</v>
      </c>
      <c r="C27" s="96" t="s">
        <v>95</v>
      </c>
      <c r="D27" s="7">
        <f>VLOOKUP(B27,'Air Team'!$B$3:$J$69,9,FALSE)</f>
        <v>533</v>
      </c>
      <c r="E27" s="7">
        <f>VLOOKUP(B27,'Air Team'!$B$3:$S$69,18,FALSE)</f>
        <v>539</v>
      </c>
      <c r="F27" s="7">
        <f>VLOOKUP(B27,'Air Team'!$B$3:$AB$69,27,FALSE)</f>
        <v>504</v>
      </c>
      <c r="G27" s="7">
        <f>VLOOKUP(B27,'Air Team'!$B$3:$AK$69,36,FALSE)</f>
        <v>508</v>
      </c>
      <c r="H27" s="49">
        <f t="shared" si="0"/>
        <v>2605</v>
      </c>
      <c r="I27" s="71">
        <f t="shared" si="1"/>
        <v>521</v>
      </c>
      <c r="J27" s="71">
        <f t="shared" si="2"/>
        <v>506</v>
      </c>
      <c r="K27" s="7">
        <f>VLOOKUP(B27,'Air Team'!$B$3:$AU$69,46,FALSE)</f>
        <v>521</v>
      </c>
      <c r="L27" s="50">
        <f t="shared" si="3"/>
        <v>1.0287907869481765</v>
      </c>
      <c r="M27" s="71">
        <f t="shared" si="4"/>
        <v>536.43186180422265</v>
      </c>
    </row>
    <row r="28" spans="1:17" x14ac:dyDescent="0.25">
      <c r="A28" s="49">
        <f t="shared" si="5"/>
        <v>25</v>
      </c>
      <c r="B28" s="94" t="s">
        <v>122</v>
      </c>
      <c r="C28" s="96" t="s">
        <v>95</v>
      </c>
      <c r="D28" s="7">
        <f>VLOOKUP(B28,'Air Team'!$B$3:$J$69,9,FALSE)</f>
        <v>502</v>
      </c>
      <c r="E28" s="7">
        <f>VLOOKUP(B28,'Air Team'!$B$3:$S$69,18,FALSE)</f>
        <v>536</v>
      </c>
      <c r="F28" s="7">
        <f>VLOOKUP(B28,'Air Team'!$B$3:$AB$69,27,FALSE)</f>
        <v>488</v>
      </c>
      <c r="G28" s="7">
        <f>VLOOKUP(B28,'Air Team'!$B$3:$AK$69,36,FALSE)</f>
        <v>522</v>
      </c>
      <c r="H28" s="49">
        <f t="shared" si="0"/>
        <v>2590</v>
      </c>
      <c r="I28" s="71">
        <f t="shared" si="1"/>
        <v>512</v>
      </c>
      <c r="J28" s="71">
        <f t="shared" si="2"/>
        <v>505</v>
      </c>
      <c r="K28" s="7">
        <f>VLOOKUP(B28,'Air Team'!$B$3:$AU$69,46,FALSE)</f>
        <v>542</v>
      </c>
      <c r="L28" s="50">
        <f t="shared" si="3"/>
        <v>1.0682656826568266</v>
      </c>
      <c r="M28" s="71">
        <f t="shared" si="4"/>
        <v>581.52583025830256</v>
      </c>
    </row>
    <row r="29" spans="1:17" x14ac:dyDescent="0.25">
      <c r="A29" s="49">
        <f t="shared" si="5"/>
        <v>26</v>
      </c>
      <c r="B29" s="8" t="s">
        <v>114</v>
      </c>
      <c r="C29" s="7" t="s">
        <v>64</v>
      </c>
      <c r="D29" s="7">
        <f>VLOOKUP(B29,'Air Team'!$B$3:$J$69,9,FALSE)</f>
        <v>526</v>
      </c>
      <c r="E29" s="7">
        <f>VLOOKUP(B29,'Air Team'!$B$3:$S$69,18,FALSE)</f>
        <v>501</v>
      </c>
      <c r="F29" s="7">
        <f>VLOOKUP(B29,'Air Team'!$B$3:$AB$69,27,FALSE)</f>
        <v>532</v>
      </c>
      <c r="G29" s="7">
        <f>VLOOKUP(B29,'Air Team'!$B$3:$AK$69,36,FALSE)</f>
        <v>527</v>
      </c>
      <c r="H29" s="49">
        <f t="shared" si="0"/>
        <v>2585</v>
      </c>
      <c r="I29" s="71">
        <f t="shared" si="1"/>
        <v>521.5</v>
      </c>
      <c r="J29" s="71">
        <f t="shared" si="2"/>
        <v>529.5</v>
      </c>
      <c r="K29" s="7">
        <f>VLOOKUP(B29,'Air Team'!$B$3:$AU$69,46,FALSE)</f>
        <v>499</v>
      </c>
      <c r="L29" s="50">
        <f t="shared" si="3"/>
        <v>0.93887775551102204</v>
      </c>
      <c r="M29" s="71">
        <f t="shared" si="4"/>
        <v>470.36422845691385</v>
      </c>
    </row>
    <row r="30" spans="1:17" x14ac:dyDescent="0.25">
      <c r="A30" s="49">
        <f t="shared" si="5"/>
        <v>27</v>
      </c>
      <c r="B30" s="8" t="s">
        <v>118</v>
      </c>
      <c r="C30" s="7" t="s">
        <v>64</v>
      </c>
      <c r="D30" s="7">
        <f>VLOOKUP(B30,'Air Team'!$B$3:$J$69,9,FALSE)</f>
        <v>470</v>
      </c>
      <c r="E30" s="7">
        <f>VLOOKUP(B30,'Air Team'!$B$3:$S$69,18,FALSE)</f>
        <v>523</v>
      </c>
      <c r="F30" s="7">
        <f>VLOOKUP(B30,'Air Team'!$B$3:$AB$69,27,FALSE)</f>
        <v>508</v>
      </c>
      <c r="G30" s="7">
        <f>VLOOKUP(B30,'Air Team'!$B$3:$AK$69,36,FALSE)</f>
        <v>511</v>
      </c>
      <c r="H30" s="49">
        <f t="shared" si="0"/>
        <v>2539</v>
      </c>
      <c r="I30" s="71">
        <f t="shared" si="1"/>
        <v>503</v>
      </c>
      <c r="J30" s="71">
        <f t="shared" si="2"/>
        <v>509.5</v>
      </c>
      <c r="K30" s="7">
        <f>VLOOKUP(B30,'Air Team'!$B$3:$AU$69,46,FALSE)</f>
        <v>527</v>
      </c>
      <c r="L30" s="50">
        <f t="shared" si="3"/>
        <v>1.0332068311195446</v>
      </c>
      <c r="M30" s="71">
        <f t="shared" si="4"/>
        <v>545.08111954459207</v>
      </c>
    </row>
    <row r="31" spans="1:17" x14ac:dyDescent="0.25">
      <c r="A31" s="49">
        <f t="shared" si="5"/>
        <v>28</v>
      </c>
      <c r="B31" s="8" t="s">
        <v>117</v>
      </c>
      <c r="C31" s="7" t="s">
        <v>64</v>
      </c>
      <c r="D31" s="7">
        <f>VLOOKUP(B31,'Air Team'!$B$3:$J$69,9,FALSE)</f>
        <v>464</v>
      </c>
      <c r="E31" s="7">
        <f>VLOOKUP(B31,'Air Team'!$B$3:$S$69,18,FALSE)</f>
        <v>460</v>
      </c>
      <c r="F31" s="7">
        <f>VLOOKUP(B31,'Air Team'!$B$3:$AB$69,27,FALSE)</f>
        <v>414</v>
      </c>
      <c r="G31" s="7">
        <f>VLOOKUP(B31,'Air Team'!$B$3:$AK$69,36,FALSE)</f>
        <v>488</v>
      </c>
      <c r="H31" s="49">
        <f t="shared" si="0"/>
        <v>2305</v>
      </c>
      <c r="I31" s="71">
        <f t="shared" si="1"/>
        <v>456.5</v>
      </c>
      <c r="J31" s="71">
        <f t="shared" si="2"/>
        <v>451</v>
      </c>
      <c r="K31" s="7">
        <f>VLOOKUP(B31,'Air Team'!$B$3:$AU$69,46,FALSE)</f>
        <v>479</v>
      </c>
      <c r="L31" s="50">
        <f t="shared" si="3"/>
        <v>1.0584551148225469</v>
      </c>
      <c r="M31" s="71">
        <f t="shared" si="4"/>
        <v>508.63674321503129</v>
      </c>
    </row>
    <row r="32" spans="1:17" x14ac:dyDescent="0.25">
      <c r="A32" s="49">
        <f t="shared" si="5"/>
        <v>29</v>
      </c>
      <c r="B32" s="94" t="s">
        <v>60</v>
      </c>
      <c r="C32" s="7" t="s">
        <v>18</v>
      </c>
      <c r="D32" s="7">
        <f>VLOOKUP(B32,'Air Team'!$B$3:$J$69,9,FALSE)</f>
        <v>557</v>
      </c>
      <c r="E32" s="7">
        <f>VLOOKUP(B32,'Air Team'!$B$3:$S$69,18,FALSE)</f>
        <v>563</v>
      </c>
      <c r="F32" s="7">
        <f>VLOOKUP(B32,'Air Team'!$B$3:$AB$69,27,FALSE)</f>
        <v>543</v>
      </c>
      <c r="G32" s="7">
        <f>VLOOKUP(B32,'Air Team'!$B$3:$AK$69,36,FALSE)</f>
        <v>545</v>
      </c>
      <c r="H32" s="49">
        <f t="shared" si="0"/>
        <v>2208</v>
      </c>
      <c r="I32" s="71">
        <f t="shared" si="1"/>
        <v>552</v>
      </c>
      <c r="J32" s="71">
        <f t="shared" si="2"/>
        <v>544</v>
      </c>
      <c r="K32" s="7">
        <f>VLOOKUP(B32,'Air Team'!$B$3:$AU$69,46,FALSE)</f>
        <v>0</v>
      </c>
      <c r="L32" s="50" t="e">
        <f t="shared" si="3"/>
        <v>#DIV/0!</v>
      </c>
      <c r="M32" s="71" t="e">
        <f t="shared" si="4"/>
        <v>#DIV/0!</v>
      </c>
    </row>
    <row r="33" spans="1:13" x14ac:dyDescent="0.25">
      <c r="A33" s="49">
        <f t="shared" si="5"/>
        <v>30</v>
      </c>
      <c r="B33" s="94" t="s">
        <v>127</v>
      </c>
      <c r="C33" s="96" t="s">
        <v>95</v>
      </c>
      <c r="D33" s="7">
        <f>VLOOKUP(B33,'Air Team'!$B$3:$J$69,9,FALSE)</f>
        <v>502</v>
      </c>
      <c r="E33" s="7">
        <f>VLOOKUP(B33,'Air Team'!$B$3:$S$69,18,FALSE)</f>
        <v>507</v>
      </c>
      <c r="F33" s="7">
        <f>VLOOKUP(B33,'Air Team'!$B$3:$AB$69,27,FALSE)</f>
        <v>534</v>
      </c>
      <c r="G33" s="7">
        <f>VLOOKUP(B33,'Air Team'!$B$3:$AK$69,36,FALSE)</f>
        <v>518</v>
      </c>
      <c r="H33" s="49">
        <f t="shared" si="0"/>
        <v>2061</v>
      </c>
      <c r="I33" s="71">
        <f t="shared" si="1"/>
        <v>515.25</v>
      </c>
      <c r="J33" s="71">
        <f t="shared" si="2"/>
        <v>526</v>
      </c>
      <c r="K33" s="7">
        <f>VLOOKUP(B33,'Air Team'!$B$3:$AU$69,46,FALSE)</f>
        <v>0</v>
      </c>
      <c r="L33" s="50" t="e">
        <f t="shared" si="3"/>
        <v>#DIV/0!</v>
      </c>
      <c r="M33" s="71" t="e">
        <f t="shared" si="4"/>
        <v>#DIV/0!</v>
      </c>
    </row>
    <row r="34" spans="1:13" x14ac:dyDescent="0.25">
      <c r="A34" s="49">
        <f t="shared" si="5"/>
        <v>31</v>
      </c>
      <c r="B34" s="8" t="s">
        <v>116</v>
      </c>
      <c r="C34" s="7" t="s">
        <v>64</v>
      </c>
      <c r="D34" s="7">
        <f>VLOOKUP(B34,'Air Team'!$B$3:$J$69,9,FALSE)</f>
        <v>429</v>
      </c>
      <c r="E34" s="7">
        <f>VLOOKUP(B34,'Air Team'!$B$3:$S$69,18,FALSE)</f>
        <v>0</v>
      </c>
      <c r="F34" s="7">
        <f>VLOOKUP(B34,'Air Team'!$B$3:$AB$69,27,FALSE)</f>
        <v>489</v>
      </c>
      <c r="G34" s="7">
        <f>VLOOKUP(B34,'Air Team'!$B$3:$AK$69,36,FALSE)</f>
        <v>498</v>
      </c>
      <c r="H34" s="49">
        <f t="shared" si="0"/>
        <v>1939</v>
      </c>
      <c r="I34" s="71">
        <f t="shared" si="1"/>
        <v>354</v>
      </c>
      <c r="J34" s="71">
        <f t="shared" si="2"/>
        <v>493.5</v>
      </c>
      <c r="K34" s="7">
        <f>VLOOKUP(B34,'Air Team'!$B$3:$AU$69,46,FALSE)</f>
        <v>523</v>
      </c>
      <c r="L34" s="50" t="str">
        <f t="shared" si="3"/>
        <v>DNQ</v>
      </c>
      <c r="M34" s="71" t="str">
        <f t="shared" si="4"/>
        <v>DNQ</v>
      </c>
    </row>
    <row r="35" spans="1:13" x14ac:dyDescent="0.25">
      <c r="A35" s="49">
        <f t="shared" si="5"/>
        <v>32</v>
      </c>
      <c r="B35" s="94" t="s">
        <v>125</v>
      </c>
      <c r="C35" s="96" t="s">
        <v>95</v>
      </c>
      <c r="D35" s="7">
        <f>VLOOKUP(B35,'Air Team'!$B$3:$J$69,9,FALSE)</f>
        <v>448</v>
      </c>
      <c r="E35" s="7">
        <f>VLOOKUP(B35,'Air Team'!$B$3:$S$69,18,FALSE)</f>
        <v>454</v>
      </c>
      <c r="F35" s="7">
        <f>VLOOKUP(B35,'Air Team'!$B$3:$AB$69,27,FALSE)</f>
        <v>463</v>
      </c>
      <c r="G35" s="7">
        <f>VLOOKUP(B35,'Air Team'!$B$3:$AK$69,36,FALSE)</f>
        <v>467</v>
      </c>
      <c r="H35" s="49">
        <f t="shared" si="0"/>
        <v>1832</v>
      </c>
      <c r="I35" s="71">
        <f t="shared" si="1"/>
        <v>458</v>
      </c>
      <c r="J35" s="71">
        <f t="shared" si="2"/>
        <v>465</v>
      </c>
      <c r="K35" s="7">
        <f>VLOOKUP(B35,'Air Team'!$B$3:$AU$69,46,FALSE)</f>
        <v>0</v>
      </c>
      <c r="L35" s="50" t="e">
        <f t="shared" si="3"/>
        <v>#DIV/0!</v>
      </c>
      <c r="M35" s="71" t="e">
        <f t="shared" si="4"/>
        <v>#DIV/0!</v>
      </c>
    </row>
    <row r="36" spans="1:13" x14ac:dyDescent="0.25">
      <c r="A36" s="49">
        <f t="shared" si="5"/>
        <v>33</v>
      </c>
      <c r="B36" s="8" t="s">
        <v>67</v>
      </c>
      <c r="C36" s="2" t="s">
        <v>49</v>
      </c>
      <c r="D36" s="7">
        <f>VLOOKUP(B36,'Air Team'!$B$3:$J$69,9,FALSE)</f>
        <v>570</v>
      </c>
      <c r="E36" s="7">
        <f>VLOOKUP(B36,'Air Team'!$B$3:$S$69,18,FALSE)</f>
        <v>560</v>
      </c>
      <c r="F36" s="7">
        <f>VLOOKUP(B36,'Air Team'!$B$3:$AB$69,27,FALSE)</f>
        <v>573</v>
      </c>
      <c r="G36" s="7">
        <f>VLOOKUP(B36,'Air Team'!$B$3:$AK$69,36,FALSE)</f>
        <v>0</v>
      </c>
      <c r="H36" s="49">
        <f t="shared" si="0"/>
        <v>1703</v>
      </c>
      <c r="I36" s="71">
        <f t="shared" si="1"/>
        <v>425.75</v>
      </c>
      <c r="J36" s="71">
        <f t="shared" si="2"/>
        <v>286.5</v>
      </c>
      <c r="K36" s="7">
        <f>VLOOKUP(B36,'Air Team'!$B$3:$AU$69,46,FALSE)</f>
        <v>0</v>
      </c>
      <c r="L36" s="50" t="str">
        <f t="shared" si="3"/>
        <v>DNQ</v>
      </c>
      <c r="M36" s="71" t="str">
        <f t="shared" si="4"/>
        <v>DNQ</v>
      </c>
    </row>
    <row r="37" spans="1:13" x14ac:dyDescent="0.25">
      <c r="A37" s="49">
        <f t="shared" si="5"/>
        <v>34</v>
      </c>
      <c r="B37" s="8" t="s">
        <v>131</v>
      </c>
      <c r="C37" s="2" t="s">
        <v>88</v>
      </c>
      <c r="D37" s="7">
        <f>VLOOKUP(B37,'Air Team'!$B$3:$J$69,9,FALSE)</f>
        <v>541</v>
      </c>
      <c r="E37" s="7">
        <f>VLOOKUP(B37,'Air Team'!$B$3:$S$69,18,FALSE)</f>
        <v>551</v>
      </c>
      <c r="F37" s="7">
        <f>VLOOKUP(B37,'Air Team'!$B$3:$AB$69,27,FALSE)</f>
        <v>0</v>
      </c>
      <c r="G37" s="7">
        <f>VLOOKUP(B37,'Air Team'!$B$3:$AK$69,36,FALSE)</f>
        <v>550</v>
      </c>
      <c r="H37" s="49">
        <f t="shared" si="0"/>
        <v>1642</v>
      </c>
      <c r="I37" s="71">
        <f t="shared" si="1"/>
        <v>410.5</v>
      </c>
      <c r="J37" s="71">
        <f t="shared" si="2"/>
        <v>275</v>
      </c>
      <c r="K37" s="7">
        <f>VLOOKUP(B37,'Air Team'!$B$3:$AU$69,46,FALSE)</f>
        <v>0</v>
      </c>
      <c r="L37" s="50" t="str">
        <f t="shared" si="3"/>
        <v>DNQ</v>
      </c>
      <c r="M37" s="71" t="str">
        <f t="shared" si="4"/>
        <v>DNQ</v>
      </c>
    </row>
    <row r="38" spans="1:13" x14ac:dyDescent="0.25">
      <c r="A38" s="49">
        <f t="shared" si="5"/>
        <v>35</v>
      </c>
      <c r="B38" s="94" t="s">
        <v>126</v>
      </c>
      <c r="C38" s="96" t="s">
        <v>95</v>
      </c>
      <c r="D38" s="7">
        <f>VLOOKUP(B38,'Air Team'!$B$3:$J$69,9,FALSE)</f>
        <v>537</v>
      </c>
      <c r="E38" s="7">
        <f>VLOOKUP(B38,'Air Team'!$B$3:$S$69,18,FALSE)</f>
        <v>544</v>
      </c>
      <c r="F38" s="7">
        <f>VLOOKUP(B38,'Air Team'!$B$3:$AB$69,27,FALSE)</f>
        <v>545</v>
      </c>
      <c r="G38" s="7">
        <f>VLOOKUP(B38,'Air Team'!$B$3:$AK$69,36,FALSE)</f>
        <v>0</v>
      </c>
      <c r="H38" s="49">
        <f t="shared" si="0"/>
        <v>1626</v>
      </c>
      <c r="I38" s="71">
        <f t="shared" si="1"/>
        <v>406.5</v>
      </c>
      <c r="J38" s="71">
        <f t="shared" si="2"/>
        <v>272.5</v>
      </c>
      <c r="K38" s="7">
        <f>VLOOKUP(B38,'Air Team'!$B$3:$AU$69,46,FALSE)</f>
        <v>0</v>
      </c>
      <c r="L38" s="50" t="str">
        <f t="shared" si="3"/>
        <v>DNQ</v>
      </c>
      <c r="M38" s="71" t="str">
        <f t="shared" si="4"/>
        <v>DNQ</v>
      </c>
    </row>
    <row r="39" spans="1:13" x14ac:dyDescent="0.25">
      <c r="A39" s="49">
        <f t="shared" si="5"/>
        <v>36</v>
      </c>
      <c r="B39" s="94" t="s">
        <v>124</v>
      </c>
      <c r="C39" s="96" t="s">
        <v>95</v>
      </c>
      <c r="D39" s="7">
        <f>VLOOKUP(B39,'Air Team'!$B$3:$J$69,9,FALSE)</f>
        <v>468</v>
      </c>
      <c r="E39" s="7">
        <f>VLOOKUP(B39,'Air Team'!$B$3:$S$69,18,FALSE)</f>
        <v>477</v>
      </c>
      <c r="F39" s="7">
        <f>VLOOKUP(B39,'Air Team'!$B$3:$AB$69,27,FALSE)</f>
        <v>492</v>
      </c>
      <c r="G39" s="7">
        <f>VLOOKUP(B39,'Air Team'!$B$3:$AK$69,36,FALSE)</f>
        <v>0</v>
      </c>
      <c r="H39" s="49">
        <f t="shared" si="0"/>
        <v>1437</v>
      </c>
      <c r="I39" s="71">
        <f t="shared" si="1"/>
        <v>359.25</v>
      </c>
      <c r="J39" s="71">
        <f t="shared" si="2"/>
        <v>246</v>
      </c>
      <c r="K39" s="7">
        <f>VLOOKUP(B39,'Air Team'!$B$3:$AU$69,46,FALSE)</f>
        <v>0</v>
      </c>
      <c r="L39" s="50" t="str">
        <f t="shared" si="3"/>
        <v>DNQ</v>
      </c>
      <c r="M39" s="71" t="str">
        <f t="shared" si="4"/>
        <v>DNQ</v>
      </c>
    </row>
    <row r="40" spans="1:13" x14ac:dyDescent="0.25">
      <c r="A40" s="49">
        <f t="shared" si="5"/>
        <v>37</v>
      </c>
      <c r="B40" s="8" t="s">
        <v>119</v>
      </c>
      <c r="C40" s="7" t="s">
        <v>64</v>
      </c>
      <c r="D40" s="7">
        <f>VLOOKUP(B40,'Air Team'!$B$3:$J$69,9,FALSE)</f>
        <v>413</v>
      </c>
      <c r="E40" s="7">
        <f>VLOOKUP(B40,'Air Team'!$B$3:$S$69,18,FALSE)</f>
        <v>0</v>
      </c>
      <c r="F40" s="7">
        <f>VLOOKUP(B40,'Air Team'!$B$3:$AB$69,27,FALSE)</f>
        <v>0</v>
      </c>
      <c r="G40" s="7">
        <f>VLOOKUP(B40,'Air Team'!$B$3:$AK$69,36,FALSE)</f>
        <v>442</v>
      </c>
      <c r="H40" s="49">
        <f t="shared" si="0"/>
        <v>1295</v>
      </c>
      <c r="I40" s="71">
        <f t="shared" si="1"/>
        <v>213.75</v>
      </c>
      <c r="J40" s="71">
        <f t="shared" si="2"/>
        <v>221</v>
      </c>
      <c r="K40" s="7">
        <f>VLOOKUP(B40,'Air Team'!$B$3:$AU$69,46,FALSE)</f>
        <v>440</v>
      </c>
      <c r="L40" s="50" t="str">
        <f t="shared" si="3"/>
        <v>DNQ</v>
      </c>
      <c r="M40" s="71" t="str">
        <f t="shared" si="4"/>
        <v>DNQ</v>
      </c>
    </row>
    <row r="41" spans="1:13" x14ac:dyDescent="0.25">
      <c r="A41" s="49">
        <f t="shared" si="5"/>
        <v>38</v>
      </c>
      <c r="B41" s="8" t="s">
        <v>109</v>
      </c>
      <c r="C41" s="2" t="s">
        <v>49</v>
      </c>
      <c r="D41" s="7">
        <f>VLOOKUP(B41,'Air Team'!$B$3:$J$69,9,FALSE)</f>
        <v>545</v>
      </c>
      <c r="E41" s="7">
        <f>VLOOKUP(B41,'Air Team'!$B$3:$S$69,18,FALSE)</f>
        <v>541</v>
      </c>
      <c r="F41" s="7">
        <f>VLOOKUP(B41,'Air Team'!$B$3:$AB$69,27,FALSE)</f>
        <v>0</v>
      </c>
      <c r="G41" s="7">
        <f>VLOOKUP(B41,'Air Team'!$B$3:$AK$69,36,FALSE)</f>
        <v>0</v>
      </c>
      <c r="H41" s="49">
        <f t="shared" si="0"/>
        <v>1086</v>
      </c>
      <c r="I41" s="71">
        <f t="shared" si="1"/>
        <v>271.5</v>
      </c>
      <c r="J41" s="71">
        <f t="shared" si="2"/>
        <v>0</v>
      </c>
      <c r="K41" s="7">
        <f>VLOOKUP(B41,'Air Team'!$B$3:$AU$69,46,FALSE)</f>
        <v>0</v>
      </c>
      <c r="L41" s="50" t="str">
        <f t="shared" si="3"/>
        <v>DNQ</v>
      </c>
      <c r="M41" s="71" t="str">
        <f t="shared" si="4"/>
        <v>DNQ</v>
      </c>
    </row>
    <row r="42" spans="1:13" x14ac:dyDescent="0.25">
      <c r="A42" s="49">
        <f t="shared" si="5"/>
        <v>39</v>
      </c>
      <c r="B42" s="1" t="s">
        <v>143</v>
      </c>
      <c r="C42" s="7" t="s">
        <v>64</v>
      </c>
      <c r="D42" s="7">
        <f>VLOOKUP(B42,'Air Team'!$B$3:$J$69,9,FALSE)</f>
        <v>0</v>
      </c>
      <c r="E42" s="7">
        <f>VLOOKUP(B42,'Air Team'!$B$3:$S$69,18,FALSE)</f>
        <v>0</v>
      </c>
      <c r="F42" s="7">
        <f>VLOOKUP(B42,'Air Team'!$B$3:$AB$69,27,FALSE)</f>
        <v>0</v>
      </c>
      <c r="G42" s="7">
        <f>VLOOKUP(B42,'Air Team'!$B$3:$AK$69,36,FALSE)</f>
        <v>517</v>
      </c>
      <c r="H42" s="49">
        <f t="shared" si="0"/>
        <v>1043</v>
      </c>
      <c r="I42" s="71">
        <f t="shared" si="1"/>
        <v>129.25</v>
      </c>
      <c r="J42" s="71">
        <f t="shared" si="2"/>
        <v>258.5</v>
      </c>
      <c r="K42" s="7">
        <f>VLOOKUP(B42,'Air Team'!$B$3:$AU$69,46,FALSE)</f>
        <v>526</v>
      </c>
      <c r="L42" s="50" t="str">
        <f t="shared" si="3"/>
        <v>DNQ</v>
      </c>
      <c r="M42" s="71" t="str">
        <f t="shared" si="4"/>
        <v>DNQ</v>
      </c>
    </row>
    <row r="43" spans="1:13" x14ac:dyDescent="0.25">
      <c r="A43" s="49">
        <f t="shared" si="5"/>
        <v>40</v>
      </c>
      <c r="B43" s="3" t="s">
        <v>112</v>
      </c>
      <c r="C43" s="7" t="s">
        <v>64</v>
      </c>
      <c r="D43" s="7">
        <f>VLOOKUP(B43,'Air Team'!$B$3:$J$69,9,FALSE)</f>
        <v>506</v>
      </c>
      <c r="E43" s="7">
        <f>VLOOKUP(B43,'Air Team'!$B$3:$S$69,18,FALSE)</f>
        <v>516</v>
      </c>
      <c r="F43" s="7">
        <f>VLOOKUP(B43,'Air Team'!$B$3:$AB$69,27,FALSE)</f>
        <v>0</v>
      </c>
      <c r="G43" s="7">
        <f>VLOOKUP(B43,'Air Team'!$B$3:$AK$69,36,FALSE)</f>
        <v>0</v>
      </c>
      <c r="H43" s="49">
        <f t="shared" si="0"/>
        <v>1022</v>
      </c>
      <c r="I43" s="71">
        <f t="shared" si="1"/>
        <v>255.5</v>
      </c>
      <c r="J43" s="71">
        <f t="shared" si="2"/>
        <v>0</v>
      </c>
      <c r="K43" s="7">
        <f>VLOOKUP(B43,'Air Team'!$B$3:$AU$69,46,FALSE)</f>
        <v>0</v>
      </c>
      <c r="L43" s="50" t="str">
        <f t="shared" si="3"/>
        <v>DNQ</v>
      </c>
      <c r="M43" s="71" t="str">
        <f t="shared" si="4"/>
        <v>DNQ</v>
      </c>
    </row>
    <row r="44" spans="1:13" x14ac:dyDescent="0.25">
      <c r="A44" s="49">
        <f t="shared" si="5"/>
        <v>41</v>
      </c>
      <c r="B44" s="1" t="s">
        <v>142</v>
      </c>
      <c r="C44" s="7" t="s">
        <v>64</v>
      </c>
      <c r="D44" s="7">
        <f>VLOOKUP(B44,'Air Team'!$B$3:$J$69,9,FALSE)</f>
        <v>0</v>
      </c>
      <c r="E44" s="7">
        <f>VLOOKUP(B44,'Air Team'!$B$3:$S$69,18,FALSE)</f>
        <v>0</v>
      </c>
      <c r="F44" s="7">
        <f>VLOOKUP(B44,'Air Team'!$B$3:$AB$69,27,FALSE)</f>
        <v>0</v>
      </c>
      <c r="G44" s="7">
        <f>VLOOKUP(B44,'Air Team'!$B$3:$AK$69,36,FALSE)</f>
        <v>475</v>
      </c>
      <c r="H44" s="49">
        <f t="shared" si="0"/>
        <v>970</v>
      </c>
      <c r="I44" s="71">
        <f t="shared" si="1"/>
        <v>118.75</v>
      </c>
      <c r="J44" s="71">
        <f t="shared" si="2"/>
        <v>237.5</v>
      </c>
      <c r="K44" s="7">
        <f>VLOOKUP(B44,'Air Team'!$B$3:$AU$69,46,FALSE)</f>
        <v>495</v>
      </c>
      <c r="L44" s="50" t="str">
        <f t="shared" si="3"/>
        <v>DNQ</v>
      </c>
      <c r="M44" s="71" t="str">
        <f t="shared" si="4"/>
        <v>DNQ</v>
      </c>
    </row>
    <row r="45" spans="1:13" x14ac:dyDescent="0.25">
      <c r="A45" s="49">
        <f t="shared" si="5"/>
        <v>42</v>
      </c>
      <c r="B45" s="94" t="s">
        <v>72</v>
      </c>
      <c r="C45" s="7" t="s">
        <v>18</v>
      </c>
      <c r="D45" s="7">
        <f>VLOOKUP(B45,'Air Team'!$B$3:$J$69,9,FALSE)</f>
        <v>563</v>
      </c>
      <c r="E45" s="7">
        <f>VLOOKUP(B45,'Air Team'!$B$3:$S$69,18,FALSE)</f>
        <v>0</v>
      </c>
      <c r="F45" s="7">
        <f>VLOOKUP(B45,'Air Team'!$B$3:$AB$69,27,FALSE)</f>
        <v>0</v>
      </c>
      <c r="G45" s="7">
        <f>VLOOKUP(B45,'Air Team'!$B$3:$AK$69,36,FALSE)</f>
        <v>0</v>
      </c>
      <c r="H45" s="49">
        <f t="shared" si="0"/>
        <v>563</v>
      </c>
      <c r="I45" s="71">
        <f t="shared" si="1"/>
        <v>140.75</v>
      </c>
      <c r="J45" s="71">
        <f t="shared" si="2"/>
        <v>0</v>
      </c>
      <c r="K45" s="7">
        <f>VLOOKUP(B45,'Air Team'!$B$3:$AU$69,46,FALSE)</f>
        <v>0</v>
      </c>
      <c r="L45" s="50" t="str">
        <f t="shared" si="3"/>
        <v>DNQ</v>
      </c>
      <c r="M45" s="71" t="str">
        <f t="shared" si="4"/>
        <v>DNQ</v>
      </c>
    </row>
    <row r="46" spans="1:13" x14ac:dyDescent="0.25">
      <c r="A46" s="49">
        <f t="shared" si="5"/>
        <v>43</v>
      </c>
      <c r="B46" s="8" t="s">
        <v>132</v>
      </c>
      <c r="C46" s="2" t="s">
        <v>88</v>
      </c>
      <c r="D46" s="7">
        <f>VLOOKUP(B46,'Air Team'!$B$3:$J$69,9,FALSE)</f>
        <v>514</v>
      </c>
      <c r="E46" s="7">
        <f>VLOOKUP(B46,'Air Team'!$B$3:$S$69,18,FALSE)</f>
        <v>0</v>
      </c>
      <c r="F46" s="7">
        <f>VLOOKUP(B46,'Air Team'!$B$3:$AB$69,27,FALSE)</f>
        <v>0</v>
      </c>
      <c r="G46" s="7">
        <f>VLOOKUP(B46,'Air Team'!$B$3:$AK$69,36,FALSE)</f>
        <v>0</v>
      </c>
      <c r="H46" s="49">
        <f t="shared" si="0"/>
        <v>514</v>
      </c>
      <c r="I46" s="71">
        <f t="shared" si="1"/>
        <v>128.5</v>
      </c>
      <c r="J46" s="71">
        <f t="shared" si="2"/>
        <v>0</v>
      </c>
      <c r="K46" s="7">
        <f>VLOOKUP(B46,'Air Team'!$B$3:$AU$69,46,FALSE)</f>
        <v>0</v>
      </c>
      <c r="L46" s="50" t="str">
        <f t="shared" si="3"/>
        <v>DNQ</v>
      </c>
      <c r="M46" s="71" t="str">
        <f t="shared" si="4"/>
        <v>DNQ</v>
      </c>
    </row>
    <row r="47" spans="1:13" x14ac:dyDescent="0.25">
      <c r="A47" s="49">
        <f t="shared" si="5"/>
        <v>44</v>
      </c>
      <c r="B47" s="94" t="s">
        <v>91</v>
      </c>
      <c r="C47" s="7" t="str">
        <f>VLOOKUP(B47,'SB Team'!$B$4:$M$98,2,FALSE)</f>
        <v>GVSU</v>
      </c>
      <c r="D47" s="7">
        <f>VLOOKUP(B47,'Air Team'!$B$3:$J$69,9,FALSE)</f>
        <v>505</v>
      </c>
      <c r="E47" s="7">
        <f>VLOOKUP(B47,'Air Team'!$B$3:$S$69,18,FALSE)</f>
        <v>0</v>
      </c>
      <c r="F47" s="7">
        <f>VLOOKUP(B47,'Air Team'!$B$3:$AB$69,27,FALSE)</f>
        <v>0</v>
      </c>
      <c r="G47" s="7">
        <f>VLOOKUP(B47,'Air Team'!$B$3:$AK$69,36,FALSE)</f>
        <v>0</v>
      </c>
      <c r="H47" s="49">
        <f t="shared" si="0"/>
        <v>505</v>
      </c>
      <c r="I47" s="71">
        <f t="shared" si="1"/>
        <v>126.25</v>
      </c>
      <c r="J47" s="71">
        <f t="shared" si="2"/>
        <v>0</v>
      </c>
      <c r="K47" s="7">
        <f>VLOOKUP(B47,'Air Team'!$B$3:$AU$69,46,FALSE)</f>
        <v>0</v>
      </c>
      <c r="L47" s="50" t="str">
        <f t="shared" si="3"/>
        <v>DNQ</v>
      </c>
      <c r="M47" s="71" t="str">
        <f t="shared" si="4"/>
        <v>DNQ</v>
      </c>
    </row>
    <row r="48" spans="1:13" x14ac:dyDescent="0.25">
      <c r="A48" s="49">
        <f t="shared" si="5"/>
        <v>45</v>
      </c>
      <c r="B48" s="94" t="s">
        <v>141</v>
      </c>
      <c r="C48" s="7" t="str">
        <f>VLOOKUP(B48,'SB Team'!$B$4:$M$98,2,FALSE)</f>
        <v>GVSU</v>
      </c>
      <c r="D48" s="7">
        <f>VLOOKUP(B48,'Air Team'!$B$3:$J$69,9,FALSE)</f>
        <v>0</v>
      </c>
      <c r="E48" s="7">
        <f>VLOOKUP(B48,'Air Team'!$B$3:$S$69,18,FALSE)</f>
        <v>0</v>
      </c>
      <c r="F48" s="7">
        <f>VLOOKUP(B48,'Air Team'!$B$3:$AB$69,27,FALSE)</f>
        <v>0</v>
      </c>
      <c r="G48" s="7">
        <f>VLOOKUP(B48,'Air Team'!$B$3:$AK$69,36,FALSE)</f>
        <v>0</v>
      </c>
      <c r="H48" s="49">
        <f t="shared" ref="H48:H63" si="6">SUM(D48,E48,F48,G48,K48)</f>
        <v>502</v>
      </c>
      <c r="I48" s="71">
        <f t="shared" ref="I48:I52" si="7">AVERAGE(D48,E48,F48,G48)</f>
        <v>0</v>
      </c>
      <c r="J48" s="71">
        <f t="shared" ref="J48:J63" si="8">AVERAGE(F48:G48)</f>
        <v>0</v>
      </c>
      <c r="K48" s="7">
        <f>VLOOKUP(B48,'Air Team'!$B$3:$AU$69,46,FALSE)</f>
        <v>502</v>
      </c>
      <c r="L48" s="50" t="str">
        <f t="shared" ref="L48:L63" si="9">IF(COUNTIF(D48:G48,0)=0,1-(J48-K48)/K48,"DNQ")</f>
        <v>DNQ</v>
      </c>
      <c r="M48" s="71" t="str">
        <f t="shared" ref="M48:M63" si="10">IF(COUNTIF(D48:G48,0)=0,L48*(K48-J48)+K48,"DNQ")</f>
        <v>DNQ</v>
      </c>
    </row>
    <row r="49" spans="1:13" hidden="1" x14ac:dyDescent="0.25">
      <c r="A49" s="49">
        <f t="shared" si="5"/>
        <v>46</v>
      </c>
      <c r="B49" s="43"/>
      <c r="C49" s="7" t="e">
        <f>VLOOKUP(B49,'SB Team'!$B$4:$M$98,2,FALSE)</f>
        <v>#N/A</v>
      </c>
      <c r="D49" s="7" t="e">
        <f>VLOOKUP(B49,'Air Team'!$B$3:$J$69,9,FALSE)</f>
        <v>#N/A</v>
      </c>
      <c r="E49" s="7" t="e">
        <f>VLOOKUP(B49,'Air Team'!$B$3:$S$69,18,FALSE)</f>
        <v>#N/A</v>
      </c>
      <c r="F49" s="7" t="e">
        <f>VLOOKUP(B49,'Air Team'!$B$3:$AB$69,27,FALSE)</f>
        <v>#N/A</v>
      </c>
      <c r="G49" s="7" t="e">
        <f>VLOOKUP(B49,'Air Team'!$B$3:$AK$69,36,FALSE)</f>
        <v>#N/A</v>
      </c>
      <c r="H49" s="49" t="e">
        <f t="shared" si="6"/>
        <v>#N/A</v>
      </c>
      <c r="I49" s="71" t="e">
        <f t="shared" si="7"/>
        <v>#N/A</v>
      </c>
      <c r="J49" s="71" t="e">
        <f t="shared" si="8"/>
        <v>#N/A</v>
      </c>
      <c r="K49" s="7" t="e">
        <f>VLOOKUP(B49,'Air Team'!$B$3:$AU$69,46,FALSE)</f>
        <v>#N/A</v>
      </c>
      <c r="L49" s="50" t="e">
        <f t="shared" si="9"/>
        <v>#N/A</v>
      </c>
      <c r="M49" s="71" t="e">
        <f t="shared" si="10"/>
        <v>#N/A</v>
      </c>
    </row>
    <row r="50" spans="1:13" hidden="1" x14ac:dyDescent="0.25">
      <c r="A50" s="49">
        <f t="shared" si="5"/>
        <v>47</v>
      </c>
      <c r="B50" s="43"/>
      <c r="C50" s="7" t="e">
        <f>VLOOKUP(B50,'SB Team'!$B$4:$M$98,2,FALSE)</f>
        <v>#N/A</v>
      </c>
      <c r="D50" s="7" t="e">
        <f>VLOOKUP(B50,'Air Team'!$B$3:$J$69,9,FALSE)</f>
        <v>#N/A</v>
      </c>
      <c r="E50" s="7" t="e">
        <f>VLOOKUP(B50,'Air Team'!$B$3:$S$69,18,FALSE)</f>
        <v>#N/A</v>
      </c>
      <c r="F50" s="7" t="e">
        <f>VLOOKUP(B50,'Air Team'!$B$3:$AB$69,27,FALSE)</f>
        <v>#N/A</v>
      </c>
      <c r="G50" s="7" t="e">
        <f>VLOOKUP(B50,'Air Team'!$B$3:$AK$69,36,FALSE)</f>
        <v>#N/A</v>
      </c>
      <c r="H50" s="49" t="e">
        <f t="shared" si="6"/>
        <v>#N/A</v>
      </c>
      <c r="I50" s="71" t="e">
        <f t="shared" si="7"/>
        <v>#N/A</v>
      </c>
      <c r="J50" s="71" t="e">
        <f t="shared" si="8"/>
        <v>#N/A</v>
      </c>
      <c r="K50" s="7" t="e">
        <f>VLOOKUP(B50,'Air Team'!$B$3:$AU$69,46,FALSE)</f>
        <v>#N/A</v>
      </c>
      <c r="L50" s="50" t="e">
        <f t="shared" si="9"/>
        <v>#N/A</v>
      </c>
      <c r="M50" s="71" t="e">
        <f t="shared" si="10"/>
        <v>#N/A</v>
      </c>
    </row>
    <row r="51" spans="1:13" hidden="1" x14ac:dyDescent="0.25">
      <c r="A51" s="49">
        <f t="shared" si="5"/>
        <v>48</v>
      </c>
      <c r="B51" s="51"/>
      <c r="C51" s="7" t="e">
        <f>VLOOKUP(B51,'SB Team'!$B$4:$M$98,2,FALSE)</f>
        <v>#N/A</v>
      </c>
      <c r="D51" s="7" t="e">
        <f>VLOOKUP(B51,'Air Team'!$B$3:$J$69,9,FALSE)</f>
        <v>#N/A</v>
      </c>
      <c r="E51" s="7" t="e">
        <f>VLOOKUP(B51,'Air Team'!$B$3:$S$69,18,FALSE)</f>
        <v>#N/A</v>
      </c>
      <c r="F51" s="7" t="e">
        <f>VLOOKUP(B51,'Air Team'!$B$3:$AB$69,27,FALSE)</f>
        <v>#N/A</v>
      </c>
      <c r="G51" s="7" t="e">
        <f>VLOOKUP(B51,'Air Team'!$B$3:$AK$69,36,FALSE)</f>
        <v>#N/A</v>
      </c>
      <c r="H51" s="49" t="e">
        <f t="shared" si="6"/>
        <v>#N/A</v>
      </c>
      <c r="I51" s="71" t="e">
        <f t="shared" si="7"/>
        <v>#N/A</v>
      </c>
      <c r="J51" s="71" t="e">
        <f t="shared" si="8"/>
        <v>#N/A</v>
      </c>
      <c r="K51" s="7" t="e">
        <f>VLOOKUP(B51,'Air Team'!$B$3:$AU$69,46,FALSE)</f>
        <v>#N/A</v>
      </c>
      <c r="L51" s="50" t="e">
        <f t="shared" si="9"/>
        <v>#N/A</v>
      </c>
      <c r="M51" s="71" t="e">
        <f t="shared" si="10"/>
        <v>#N/A</v>
      </c>
    </row>
    <row r="52" spans="1:13" hidden="1" x14ac:dyDescent="0.25">
      <c r="A52" s="49">
        <f t="shared" si="5"/>
        <v>49</v>
      </c>
      <c r="B52" s="43"/>
      <c r="C52" s="7" t="e">
        <f>VLOOKUP(B52,'SB Team'!$B$4:$M$98,2,FALSE)</f>
        <v>#N/A</v>
      </c>
      <c r="D52" s="7" t="e">
        <f>VLOOKUP(B52,'Air Team'!$B$3:$J$69,9,FALSE)</f>
        <v>#N/A</v>
      </c>
      <c r="E52" s="7" t="e">
        <f>VLOOKUP(B52,'Air Team'!$B$3:$S$69,18,FALSE)</f>
        <v>#N/A</v>
      </c>
      <c r="F52" s="7" t="e">
        <f>VLOOKUP(B52,'Air Team'!$B$3:$AB$69,27,FALSE)</f>
        <v>#N/A</v>
      </c>
      <c r="G52" s="7" t="e">
        <f>VLOOKUP(B52,'Air Team'!$B$3:$AK$69,36,FALSE)</f>
        <v>#N/A</v>
      </c>
      <c r="H52" s="49" t="e">
        <f t="shared" si="6"/>
        <v>#N/A</v>
      </c>
      <c r="I52" s="71" t="e">
        <f t="shared" si="7"/>
        <v>#N/A</v>
      </c>
      <c r="J52" s="71" t="e">
        <f t="shared" si="8"/>
        <v>#N/A</v>
      </c>
      <c r="K52" s="7" t="e">
        <f>VLOOKUP(B52,'Air Team'!$B$3:$AU$69,46,FALSE)</f>
        <v>#N/A</v>
      </c>
      <c r="L52" s="50" t="e">
        <f t="shared" si="9"/>
        <v>#N/A</v>
      </c>
      <c r="M52" s="71" t="e">
        <f t="shared" si="10"/>
        <v>#N/A</v>
      </c>
    </row>
    <row r="53" spans="1:13" hidden="1" x14ac:dyDescent="0.25">
      <c r="A53" s="49">
        <f t="shared" ref="A53:A63" si="11">A52+1</f>
        <v>50</v>
      </c>
      <c r="B53" s="49"/>
      <c r="C53" s="7" t="e">
        <f>VLOOKUP(B53,'SB Team'!$B$4:$M$98,2,FALSE)</f>
        <v>#N/A</v>
      </c>
      <c r="D53" s="7" t="e">
        <f>VLOOKUP(B53,'Air Team'!$B$3:$J$69,9,FALSE)</f>
        <v>#N/A</v>
      </c>
      <c r="E53" s="7" t="e">
        <f>VLOOKUP(B53,'Air Team'!$B$3:$S$69,18,FALSE)</f>
        <v>#N/A</v>
      </c>
      <c r="F53" s="7" t="e">
        <f>VLOOKUP(B53,'Air Team'!$B$3:$AB$69,27,FALSE)</f>
        <v>#N/A</v>
      </c>
      <c r="G53" s="7" t="e">
        <f>VLOOKUP(B53,'Air Team'!$B$3:$AK$69,36,FALSE)</f>
        <v>#N/A</v>
      </c>
      <c r="H53" s="49" t="e">
        <f t="shared" si="6"/>
        <v>#N/A</v>
      </c>
      <c r="I53" s="71" t="e">
        <f t="shared" ref="I53:I63" si="12">AVERAGE(D53,E53,F53,G53)</f>
        <v>#N/A</v>
      </c>
      <c r="J53" s="71" t="e">
        <f t="shared" si="8"/>
        <v>#N/A</v>
      </c>
      <c r="K53" s="7" t="e">
        <f>VLOOKUP(B53,'Air Team'!$B$3:$AU$69,46,FALSE)</f>
        <v>#N/A</v>
      </c>
      <c r="L53" s="50" t="e">
        <f t="shared" si="9"/>
        <v>#N/A</v>
      </c>
      <c r="M53" s="71" t="e">
        <f t="shared" si="10"/>
        <v>#N/A</v>
      </c>
    </row>
    <row r="54" spans="1:13" hidden="1" x14ac:dyDescent="0.25">
      <c r="A54" s="49">
        <f t="shared" si="11"/>
        <v>51</v>
      </c>
      <c r="B54" s="3"/>
      <c r="C54" s="7" t="e">
        <f>VLOOKUP(B54,'SB Team'!$B$4:$M$98,2,FALSE)</f>
        <v>#N/A</v>
      </c>
      <c r="D54" s="7" t="e">
        <f>VLOOKUP(B54,'Air Team'!$B$3:$J$69,9,FALSE)</f>
        <v>#N/A</v>
      </c>
      <c r="E54" s="7" t="e">
        <f>VLOOKUP(B54,'Air Team'!$B$3:$S$69,18,FALSE)</f>
        <v>#N/A</v>
      </c>
      <c r="F54" s="7" t="e">
        <f>VLOOKUP(B54,'Air Team'!$B$3:$AB$69,27,FALSE)</f>
        <v>#N/A</v>
      </c>
      <c r="G54" s="7" t="e">
        <f>VLOOKUP(B54,'Air Team'!$B$3:$AK$69,36,FALSE)</f>
        <v>#N/A</v>
      </c>
      <c r="H54" s="49" t="e">
        <f t="shared" si="6"/>
        <v>#N/A</v>
      </c>
      <c r="I54" s="71" t="e">
        <f t="shared" si="12"/>
        <v>#N/A</v>
      </c>
      <c r="J54" s="71" t="e">
        <f t="shared" si="8"/>
        <v>#N/A</v>
      </c>
      <c r="K54" s="7" t="e">
        <f>VLOOKUP(B54,'Air Team'!$B$3:$AU$69,46,FALSE)</f>
        <v>#N/A</v>
      </c>
      <c r="L54" s="50" t="e">
        <f t="shared" si="9"/>
        <v>#N/A</v>
      </c>
      <c r="M54" s="71" t="e">
        <f t="shared" si="10"/>
        <v>#N/A</v>
      </c>
    </row>
    <row r="55" spans="1:13" hidden="1" x14ac:dyDescent="0.25">
      <c r="A55" s="49">
        <f t="shared" si="11"/>
        <v>52</v>
      </c>
      <c r="B55" s="52"/>
      <c r="C55" s="7" t="e">
        <f>VLOOKUP(B55,'SB Team'!$B$4:$M$98,2,FALSE)</f>
        <v>#N/A</v>
      </c>
      <c r="D55" s="7" t="e">
        <f>VLOOKUP(B55,'Air Team'!$B$3:$J$69,9,FALSE)</f>
        <v>#N/A</v>
      </c>
      <c r="E55" s="7" t="e">
        <f>VLOOKUP(B55,'Air Team'!$B$3:$S$69,18,FALSE)</f>
        <v>#N/A</v>
      </c>
      <c r="F55" s="7" t="e">
        <f>VLOOKUP(B55,'Air Team'!$B$3:$AB$69,27,FALSE)</f>
        <v>#N/A</v>
      </c>
      <c r="G55" s="7" t="e">
        <f>VLOOKUP(B55,'Air Team'!$B$3:$AK$69,36,FALSE)</f>
        <v>#N/A</v>
      </c>
      <c r="H55" s="49" t="e">
        <f t="shared" si="6"/>
        <v>#N/A</v>
      </c>
      <c r="I55" s="71" t="e">
        <f t="shared" si="12"/>
        <v>#N/A</v>
      </c>
      <c r="J55" s="71" t="e">
        <f t="shared" si="8"/>
        <v>#N/A</v>
      </c>
      <c r="K55" s="7" t="e">
        <f>VLOOKUP(B55,'Air Team'!$B$3:$AU$69,46,FALSE)</f>
        <v>#N/A</v>
      </c>
      <c r="L55" s="50" t="e">
        <f t="shared" si="9"/>
        <v>#N/A</v>
      </c>
      <c r="M55" s="71" t="e">
        <f t="shared" si="10"/>
        <v>#N/A</v>
      </c>
    </row>
    <row r="56" spans="1:13" hidden="1" x14ac:dyDescent="0.25">
      <c r="A56" s="49">
        <f t="shared" si="11"/>
        <v>53</v>
      </c>
      <c r="B56" s="14"/>
      <c r="C56" s="7" t="e">
        <f>VLOOKUP(B56,'SB Team'!$B$4:$M$98,2,FALSE)</f>
        <v>#N/A</v>
      </c>
      <c r="D56" s="7" t="e">
        <f>VLOOKUP(B56,'Air Team'!$B$3:$J$69,9,FALSE)</f>
        <v>#N/A</v>
      </c>
      <c r="E56" s="7" t="e">
        <f>VLOOKUP(B56,'Air Team'!$B$3:$S$69,18,FALSE)</f>
        <v>#N/A</v>
      </c>
      <c r="F56" s="7" t="e">
        <f>VLOOKUP(B56,'Air Team'!$B$3:$AB$69,27,FALSE)</f>
        <v>#N/A</v>
      </c>
      <c r="G56" s="7" t="e">
        <f>VLOOKUP(B56,'Air Team'!$B$3:$AK$69,36,FALSE)</f>
        <v>#N/A</v>
      </c>
      <c r="H56" s="49" t="e">
        <f t="shared" si="6"/>
        <v>#N/A</v>
      </c>
      <c r="I56" s="71" t="e">
        <f t="shared" si="12"/>
        <v>#N/A</v>
      </c>
      <c r="J56" s="71" t="e">
        <f t="shared" si="8"/>
        <v>#N/A</v>
      </c>
      <c r="K56" s="7" t="e">
        <f>VLOOKUP(B56,'Air Team'!$B$3:$AU$69,46,FALSE)</f>
        <v>#N/A</v>
      </c>
      <c r="L56" s="50" t="e">
        <f t="shared" si="9"/>
        <v>#N/A</v>
      </c>
      <c r="M56" s="71" t="e">
        <f t="shared" si="10"/>
        <v>#N/A</v>
      </c>
    </row>
    <row r="57" spans="1:13" hidden="1" x14ac:dyDescent="0.25">
      <c r="A57" s="49">
        <f t="shared" si="11"/>
        <v>54</v>
      </c>
      <c r="B57" s="52"/>
      <c r="C57" s="7" t="e">
        <f>VLOOKUP(B57,'SB Team'!$B$4:$M$98,2,FALSE)</f>
        <v>#N/A</v>
      </c>
      <c r="D57" s="7" t="e">
        <f>VLOOKUP(B57,'Air Team'!$B$3:$J$69,9,FALSE)</f>
        <v>#N/A</v>
      </c>
      <c r="E57" s="7" t="e">
        <f>VLOOKUP(B57,'Air Team'!$B$3:$S$69,18,FALSE)</f>
        <v>#N/A</v>
      </c>
      <c r="F57" s="7" t="e">
        <f>VLOOKUP(B57,'Air Team'!$B$3:$AB$69,27,FALSE)</f>
        <v>#N/A</v>
      </c>
      <c r="G57" s="7" t="e">
        <f>VLOOKUP(B57,'Air Team'!$B$3:$AK$69,36,FALSE)</f>
        <v>#N/A</v>
      </c>
      <c r="H57" s="49" t="e">
        <f t="shared" si="6"/>
        <v>#N/A</v>
      </c>
      <c r="I57" s="71" t="e">
        <f t="shared" si="12"/>
        <v>#N/A</v>
      </c>
      <c r="J57" s="71" t="e">
        <f t="shared" si="8"/>
        <v>#N/A</v>
      </c>
      <c r="K57" s="7" t="e">
        <f>VLOOKUP(B57,'Air Team'!$B$3:$AU$69,46,FALSE)</f>
        <v>#N/A</v>
      </c>
      <c r="L57" s="50" t="e">
        <f t="shared" si="9"/>
        <v>#N/A</v>
      </c>
      <c r="M57" s="71" t="e">
        <f t="shared" si="10"/>
        <v>#N/A</v>
      </c>
    </row>
    <row r="58" spans="1:13" hidden="1" x14ac:dyDescent="0.25">
      <c r="A58" s="49">
        <f t="shared" si="11"/>
        <v>55</v>
      </c>
      <c r="B58" s="52"/>
      <c r="C58" s="7" t="e">
        <f>VLOOKUP(B58,'SB Team'!$B$4:$M$98,2,FALSE)</f>
        <v>#N/A</v>
      </c>
      <c r="D58" s="7" t="e">
        <f>VLOOKUP(B58,'Air Team'!$B$3:$J$69,9,FALSE)</f>
        <v>#N/A</v>
      </c>
      <c r="E58" s="7" t="e">
        <f>VLOOKUP(B58,'Air Team'!$B$3:$S$69,18,FALSE)</f>
        <v>#N/A</v>
      </c>
      <c r="F58" s="7" t="e">
        <f>VLOOKUP(B58,'Air Team'!$B$3:$AB$69,27,FALSE)</f>
        <v>#N/A</v>
      </c>
      <c r="G58" s="7" t="e">
        <f>VLOOKUP(B58,'Air Team'!$B$3:$AK$69,36,FALSE)</f>
        <v>#N/A</v>
      </c>
      <c r="H58" s="49" t="e">
        <f t="shared" si="6"/>
        <v>#N/A</v>
      </c>
      <c r="I58" s="71" t="e">
        <f t="shared" si="12"/>
        <v>#N/A</v>
      </c>
      <c r="J58" s="71" t="e">
        <f t="shared" si="8"/>
        <v>#N/A</v>
      </c>
      <c r="K58" s="7" t="e">
        <f>VLOOKUP(B58,'Air Team'!$B$3:$AU$69,46,FALSE)</f>
        <v>#N/A</v>
      </c>
      <c r="L58" s="50" t="e">
        <f t="shared" si="9"/>
        <v>#N/A</v>
      </c>
      <c r="M58" s="71" t="e">
        <f t="shared" si="10"/>
        <v>#N/A</v>
      </c>
    </row>
    <row r="59" spans="1:13" hidden="1" x14ac:dyDescent="0.25">
      <c r="A59" s="49">
        <f t="shared" si="11"/>
        <v>56</v>
      </c>
      <c r="B59" s="3"/>
      <c r="C59" s="7" t="e">
        <f>VLOOKUP(B59,'SB Team'!$B$4:$M$98,2,FALSE)</f>
        <v>#N/A</v>
      </c>
      <c r="D59" s="7" t="e">
        <f>VLOOKUP(B59,'Air Team'!$B$3:$J$69,9,FALSE)</f>
        <v>#N/A</v>
      </c>
      <c r="E59" s="7" t="e">
        <f>VLOOKUP(B59,'Air Team'!$B$3:$S$69,18,FALSE)</f>
        <v>#N/A</v>
      </c>
      <c r="F59" s="7" t="e">
        <f>VLOOKUP(B59,'Air Team'!$B$3:$AB$69,27,FALSE)</f>
        <v>#N/A</v>
      </c>
      <c r="G59" s="7" t="e">
        <f>VLOOKUP(B59,'Air Team'!$B$3:$AK$69,36,FALSE)</f>
        <v>#N/A</v>
      </c>
      <c r="H59" s="49" t="e">
        <f t="shared" si="6"/>
        <v>#N/A</v>
      </c>
      <c r="I59" s="71" t="e">
        <f t="shared" si="12"/>
        <v>#N/A</v>
      </c>
      <c r="J59" s="71" t="e">
        <f t="shared" si="8"/>
        <v>#N/A</v>
      </c>
      <c r="K59" s="7" t="e">
        <f>VLOOKUP(B59,'Air Team'!$B$3:$AU$69,46,FALSE)</f>
        <v>#N/A</v>
      </c>
      <c r="L59" s="50" t="e">
        <f t="shared" si="9"/>
        <v>#N/A</v>
      </c>
      <c r="M59" s="71" t="e">
        <f t="shared" si="10"/>
        <v>#N/A</v>
      </c>
    </row>
    <row r="60" spans="1:13" hidden="1" x14ac:dyDescent="0.25">
      <c r="A60" s="49">
        <f t="shared" si="11"/>
        <v>57</v>
      </c>
      <c r="B60" s="9"/>
      <c r="C60" s="7" t="e">
        <f>VLOOKUP(B60,'SB Team'!$B$4:$M$98,2,FALSE)</f>
        <v>#N/A</v>
      </c>
      <c r="D60" s="7" t="e">
        <f>VLOOKUP(B60,'Air Team'!$B$3:$J$69,9,FALSE)</f>
        <v>#N/A</v>
      </c>
      <c r="E60" s="7" t="e">
        <f>VLOOKUP(B60,'Air Team'!$B$3:$S$69,18,FALSE)</f>
        <v>#N/A</v>
      </c>
      <c r="F60" s="7" t="e">
        <f>VLOOKUP(B60,'Air Team'!$B$3:$AB$69,27,FALSE)</f>
        <v>#N/A</v>
      </c>
      <c r="G60" s="7" t="e">
        <f>VLOOKUP(B60,'Air Team'!$B$3:$AK$69,36,FALSE)</f>
        <v>#N/A</v>
      </c>
      <c r="H60" s="49" t="e">
        <f t="shared" si="6"/>
        <v>#N/A</v>
      </c>
      <c r="I60" s="71" t="e">
        <f t="shared" si="12"/>
        <v>#N/A</v>
      </c>
      <c r="J60" s="71" t="e">
        <f t="shared" si="8"/>
        <v>#N/A</v>
      </c>
      <c r="K60" s="7" t="e">
        <f>VLOOKUP(B60,'Air Team'!$B$3:$AU$69,46,FALSE)</f>
        <v>#N/A</v>
      </c>
      <c r="L60" s="50" t="e">
        <f t="shared" si="9"/>
        <v>#N/A</v>
      </c>
      <c r="M60" s="71" t="e">
        <f t="shared" si="10"/>
        <v>#N/A</v>
      </c>
    </row>
    <row r="61" spans="1:13" hidden="1" x14ac:dyDescent="0.25">
      <c r="A61" s="49">
        <f t="shared" si="11"/>
        <v>58</v>
      </c>
      <c r="B61" s="46"/>
      <c r="C61" s="7" t="e">
        <f>VLOOKUP(B61,'SB Team'!$B$4:$M$98,2,FALSE)</f>
        <v>#N/A</v>
      </c>
      <c r="D61" s="7" t="e">
        <f>VLOOKUP(B61,'Air Team'!$B$3:$J$69,9,FALSE)</f>
        <v>#N/A</v>
      </c>
      <c r="E61" s="7" t="e">
        <f>VLOOKUP(B61,'Air Team'!$B$3:$S$69,18,FALSE)</f>
        <v>#N/A</v>
      </c>
      <c r="F61" s="7" t="e">
        <f>VLOOKUP(B61,'Air Team'!$B$3:$AB$69,27,FALSE)</f>
        <v>#N/A</v>
      </c>
      <c r="G61" s="7" t="e">
        <f>VLOOKUP(B61,'Air Team'!$B$3:$AK$69,36,FALSE)</f>
        <v>#N/A</v>
      </c>
      <c r="H61" s="49" t="e">
        <f t="shared" si="6"/>
        <v>#N/A</v>
      </c>
      <c r="I61" s="71" t="e">
        <f t="shared" si="12"/>
        <v>#N/A</v>
      </c>
      <c r="J61" s="71" t="e">
        <f t="shared" si="8"/>
        <v>#N/A</v>
      </c>
      <c r="K61" s="7" t="e">
        <f>VLOOKUP(B61,'Air Team'!$B$3:$AU$69,46,FALSE)</f>
        <v>#N/A</v>
      </c>
      <c r="L61" s="50" t="e">
        <f t="shared" si="9"/>
        <v>#N/A</v>
      </c>
      <c r="M61" s="71" t="e">
        <f t="shared" si="10"/>
        <v>#N/A</v>
      </c>
    </row>
    <row r="62" spans="1:13" hidden="1" x14ac:dyDescent="0.25">
      <c r="A62" s="49">
        <f t="shared" si="11"/>
        <v>59</v>
      </c>
      <c r="B62" s="46"/>
      <c r="C62" s="7" t="e">
        <f>VLOOKUP(B62,'SB Team'!$B$4:$M$98,2,FALSE)</f>
        <v>#N/A</v>
      </c>
      <c r="D62" s="7" t="e">
        <f>VLOOKUP(B62,'Air Team'!$B$3:$J$69,9,FALSE)</f>
        <v>#N/A</v>
      </c>
      <c r="E62" s="7" t="e">
        <f>VLOOKUP(B62,'Air Team'!$B$3:$S$69,18,FALSE)</f>
        <v>#N/A</v>
      </c>
      <c r="F62" s="7" t="e">
        <f>VLOOKUP(B62,'Air Team'!$B$3:$AB$69,27,FALSE)</f>
        <v>#N/A</v>
      </c>
      <c r="G62" s="7" t="e">
        <f>VLOOKUP(B62,'Air Team'!$B$3:$AK$69,36,FALSE)</f>
        <v>#N/A</v>
      </c>
      <c r="H62" s="49" t="e">
        <f t="shared" si="6"/>
        <v>#N/A</v>
      </c>
      <c r="I62" s="71" t="e">
        <f t="shared" si="12"/>
        <v>#N/A</v>
      </c>
      <c r="J62" s="71" t="e">
        <f t="shared" si="8"/>
        <v>#N/A</v>
      </c>
      <c r="K62" s="7" t="e">
        <f>VLOOKUP(B62,'Air Team'!$B$3:$AU$69,46,FALSE)</f>
        <v>#N/A</v>
      </c>
      <c r="L62" s="50" t="e">
        <f t="shared" si="9"/>
        <v>#N/A</v>
      </c>
      <c r="M62" s="71" t="e">
        <f t="shared" si="10"/>
        <v>#N/A</v>
      </c>
    </row>
    <row r="63" spans="1:13" hidden="1" x14ac:dyDescent="0.25">
      <c r="A63" s="49">
        <f t="shared" si="11"/>
        <v>60</v>
      </c>
      <c r="B63" s="43"/>
      <c r="C63" s="7" t="e">
        <f>VLOOKUP(B63,'SB Team'!$B$4:$M$98,2,FALSE)</f>
        <v>#N/A</v>
      </c>
      <c r="D63" s="7" t="e">
        <f>VLOOKUP(B63,'Air Team'!$B$3:$J$69,9,FALSE)</f>
        <v>#N/A</v>
      </c>
      <c r="E63" s="7" t="e">
        <f>VLOOKUP(B63,'Air Team'!$B$3:$S$69,18,FALSE)</f>
        <v>#N/A</v>
      </c>
      <c r="F63" s="7" t="e">
        <f>VLOOKUP(B63,'Air Team'!$B$3:$AB$69,27,FALSE)</f>
        <v>#N/A</v>
      </c>
      <c r="G63" s="7" t="e">
        <f>VLOOKUP(B63,'Air Team'!$B$3:$AK$69,36,FALSE)</f>
        <v>#N/A</v>
      </c>
      <c r="H63" s="49" t="e">
        <f t="shared" si="6"/>
        <v>#N/A</v>
      </c>
      <c r="I63" s="71" t="e">
        <f t="shared" si="12"/>
        <v>#N/A</v>
      </c>
      <c r="J63" s="71" t="e">
        <f t="shared" si="8"/>
        <v>#N/A</v>
      </c>
      <c r="K63" s="7" t="e">
        <f>VLOOKUP(B63,'Air Team'!$B$3:$AU$69,46,FALSE)</f>
        <v>#N/A</v>
      </c>
      <c r="L63" s="50" t="e">
        <f t="shared" si="9"/>
        <v>#N/A</v>
      </c>
      <c r="M63" s="71" t="e">
        <f t="shared" si="10"/>
        <v>#N/A</v>
      </c>
    </row>
    <row r="64" spans="1:13" x14ac:dyDescent="0.25">
      <c r="B64" s="14"/>
      <c r="E64" s="7"/>
      <c r="F64" s="7"/>
      <c r="G64" s="7"/>
      <c r="K64" s="7"/>
      <c r="L64" s="50"/>
    </row>
    <row r="65" spans="2:12" x14ac:dyDescent="0.25">
      <c r="B65" s="43"/>
      <c r="E65" s="7"/>
      <c r="F65" s="7"/>
      <c r="G65" s="7"/>
      <c r="K65" s="7"/>
      <c r="L65" s="50"/>
    </row>
    <row r="66" spans="2:12" x14ac:dyDescent="0.25">
      <c r="B66" s="43"/>
      <c r="E66" s="7"/>
      <c r="F66" s="7"/>
      <c r="G66" s="7"/>
      <c r="K66" s="7"/>
      <c r="L66" s="50"/>
    </row>
    <row r="67" spans="2:12" x14ac:dyDescent="0.25">
      <c r="B67" s="52"/>
      <c r="E67" s="7"/>
      <c r="F67" s="7"/>
      <c r="G67" s="7"/>
      <c r="K67" s="7"/>
      <c r="L67" s="50"/>
    </row>
    <row r="68" spans="2:12" x14ac:dyDescent="0.25">
      <c r="B68" s="52"/>
      <c r="E68" s="7"/>
      <c r="F68" s="7"/>
      <c r="G68" s="7"/>
      <c r="K68" s="7"/>
      <c r="L68" s="50"/>
    </row>
    <row r="69" spans="2:12" x14ac:dyDescent="0.25">
      <c r="B69" s="3"/>
      <c r="C69" s="2"/>
    </row>
    <row r="70" spans="2:12" x14ac:dyDescent="0.25">
      <c r="B70" s="46"/>
      <c r="C70" s="2"/>
    </row>
  </sheetData>
  <sortState xmlns:xlrd2="http://schemas.microsoft.com/office/spreadsheetml/2017/richdata2" ref="B4:M31">
    <sortCondition descending="1" ref="H4:H31"/>
  </sortState>
  <pageMargins left="0.7" right="0.7" top="0.75" bottom="0.75" header="0.3" footer="0.3"/>
  <pageSetup scale="8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Q34"/>
  <sheetViews>
    <sheetView workbookViewId="0">
      <selection activeCell="A18" sqref="A18"/>
    </sheetView>
  </sheetViews>
  <sheetFormatPr defaultRowHeight="15" x14ac:dyDescent="0.25"/>
  <cols>
    <col min="1" max="1" width="24.42578125" customWidth="1"/>
    <col min="2" max="9" width="10.7109375" customWidth="1"/>
    <col min="10" max="10" width="12.5703125" customWidth="1"/>
  </cols>
  <sheetData>
    <row r="1" spans="1:17" s="46" customFormat="1" x14ac:dyDescent="0.25">
      <c r="B1" s="48" t="s">
        <v>133</v>
      </c>
      <c r="C1" s="48" t="s">
        <v>133</v>
      </c>
      <c r="D1" s="48" t="s">
        <v>133</v>
      </c>
      <c r="E1" s="48" t="s">
        <v>133</v>
      </c>
      <c r="I1" s="48" t="s">
        <v>133</v>
      </c>
    </row>
    <row r="2" spans="1:17" x14ac:dyDescent="0.25">
      <c r="A2" t="s">
        <v>57</v>
      </c>
      <c r="B2" s="48" t="s">
        <v>40</v>
      </c>
      <c r="C2" s="48" t="s">
        <v>41</v>
      </c>
      <c r="D2" s="48" t="s">
        <v>42</v>
      </c>
      <c r="E2" s="48" t="s">
        <v>43</v>
      </c>
      <c r="F2" s="48" t="s">
        <v>44</v>
      </c>
      <c r="G2" s="48" t="s">
        <v>38</v>
      </c>
      <c r="H2" s="48" t="s">
        <v>59</v>
      </c>
      <c r="I2" s="48" t="s">
        <v>45</v>
      </c>
      <c r="J2" s="48" t="s">
        <v>46</v>
      </c>
    </row>
    <row r="3" spans="1:17" x14ac:dyDescent="0.25">
      <c r="A3" t="s">
        <v>82</v>
      </c>
      <c r="B3">
        <f>'SB Team'!N49</f>
        <v>2222</v>
      </c>
      <c r="C3">
        <f>'SB Team'!Z49</f>
        <v>2205</v>
      </c>
      <c r="D3">
        <f>'SB Team'!AL49</f>
        <v>2204</v>
      </c>
      <c r="E3">
        <f>'SB Team'!AX49</f>
        <v>2229</v>
      </c>
      <c r="F3">
        <f t="shared" ref="F3:F9" si="0">SUM(B3:E3)+I3</f>
        <v>11087</v>
      </c>
      <c r="G3" s="19">
        <f t="shared" ref="G3:G9" si="1">AVERAGE(B3,C3)</f>
        <v>2213.5</v>
      </c>
      <c r="H3">
        <v>1</v>
      </c>
      <c r="I3">
        <f>'SB Team'!BK49</f>
        <v>2227</v>
      </c>
      <c r="J3" s="24">
        <f t="shared" ref="J3:J9" si="2">(I3-AVERAGE(B3,C3,D3,E3))/I3*100</f>
        <v>0.53884149079479127</v>
      </c>
      <c r="Q3" s="24"/>
    </row>
    <row r="4" spans="1:17" x14ac:dyDescent="0.25">
      <c r="A4" t="s">
        <v>85</v>
      </c>
      <c r="B4">
        <f>'SB Team'!N4</f>
        <v>2167</v>
      </c>
      <c r="C4">
        <f>'SB Team'!Z4</f>
        <v>2225</v>
      </c>
      <c r="D4">
        <f>'SB Team'!AL4</f>
        <v>2224</v>
      </c>
      <c r="E4">
        <f>'SB Team'!AX4</f>
        <v>2215</v>
      </c>
      <c r="F4" s="94">
        <f t="shared" si="0"/>
        <v>11003</v>
      </c>
      <c r="G4" s="19">
        <f t="shared" si="1"/>
        <v>2196</v>
      </c>
      <c r="H4">
        <v>2</v>
      </c>
      <c r="I4">
        <f>'SB Team'!BK4</f>
        <v>2172</v>
      </c>
      <c r="J4" s="24">
        <f t="shared" si="2"/>
        <v>-1.6459484346224678</v>
      </c>
    </row>
    <row r="5" spans="1:17" x14ac:dyDescent="0.25">
      <c r="A5" t="s">
        <v>79</v>
      </c>
      <c r="B5">
        <f>'SB Team'!N57</f>
        <v>2175</v>
      </c>
      <c r="C5">
        <f>'SB Team'!Z57</f>
        <v>2183</v>
      </c>
      <c r="D5">
        <f>'SB Team'!AL57</f>
        <v>2187</v>
      </c>
      <c r="E5">
        <f>'SB Team'!AX57</f>
        <v>2139</v>
      </c>
      <c r="F5" s="94">
        <f t="shared" si="0"/>
        <v>10850</v>
      </c>
      <c r="G5" s="19">
        <f t="shared" si="1"/>
        <v>2179</v>
      </c>
      <c r="H5">
        <v>3</v>
      </c>
      <c r="I5">
        <f>'SB Team'!BK57</f>
        <v>2166</v>
      </c>
      <c r="J5" s="24">
        <f t="shared" si="2"/>
        <v>-0.23084025854108958</v>
      </c>
    </row>
    <row r="6" spans="1:17" x14ac:dyDescent="0.25">
      <c r="A6" t="s">
        <v>83</v>
      </c>
      <c r="B6">
        <f>'SB Team'!N15</f>
        <v>2106</v>
      </c>
      <c r="C6">
        <f>'SB Team'!Z15</f>
        <v>2071</v>
      </c>
      <c r="D6">
        <f>'SB Team'!AL15</f>
        <v>2160</v>
      </c>
      <c r="E6">
        <f>'SB Team'!AX15</f>
        <v>2148</v>
      </c>
      <c r="F6" s="94">
        <f t="shared" si="0"/>
        <v>10631</v>
      </c>
      <c r="G6" s="19">
        <f t="shared" si="1"/>
        <v>2088.5</v>
      </c>
      <c r="H6">
        <v>4</v>
      </c>
      <c r="I6">
        <f>'SB Team'!BK15</f>
        <v>2146</v>
      </c>
      <c r="J6" s="24">
        <f t="shared" si="2"/>
        <v>1.1533084808946876</v>
      </c>
    </row>
    <row r="7" spans="1:17" x14ac:dyDescent="0.25">
      <c r="A7" t="s">
        <v>81</v>
      </c>
      <c r="B7">
        <f>'SB Team'!N27</f>
        <v>2145</v>
      </c>
      <c r="C7">
        <f>'SB Team'!Z27</f>
        <v>2098</v>
      </c>
      <c r="D7">
        <f>'SB Team'!AL27</f>
        <v>2094</v>
      </c>
      <c r="E7">
        <f>'SB Team'!AX27</f>
        <v>2116</v>
      </c>
      <c r="F7" s="94">
        <f t="shared" si="0"/>
        <v>10508</v>
      </c>
      <c r="G7" s="19">
        <f t="shared" si="1"/>
        <v>2121.5</v>
      </c>
      <c r="H7">
        <v>5</v>
      </c>
      <c r="I7">
        <f>'SB Team'!BK27</f>
        <v>2055</v>
      </c>
      <c r="J7" s="24">
        <f t="shared" si="2"/>
        <v>-2.834549878345499</v>
      </c>
    </row>
    <row r="8" spans="1:17" x14ac:dyDescent="0.25">
      <c r="A8" s="46" t="s">
        <v>86</v>
      </c>
      <c r="B8" s="46">
        <f>'SB Team'!N36</f>
        <v>1824</v>
      </c>
      <c r="C8" s="46">
        <f>'SB Team'!Z36</f>
        <v>1884</v>
      </c>
      <c r="D8" s="46">
        <f>'SB Team'!AL36</f>
        <v>1849</v>
      </c>
      <c r="E8" s="46">
        <f>'SB Team'!AX36</f>
        <v>1839</v>
      </c>
      <c r="F8" s="94">
        <f t="shared" si="0"/>
        <v>9310</v>
      </c>
      <c r="G8" s="19">
        <f t="shared" si="1"/>
        <v>1854</v>
      </c>
      <c r="H8" s="46">
        <v>6</v>
      </c>
      <c r="I8" s="46">
        <f>'SB Team'!BK36</f>
        <v>1914</v>
      </c>
      <c r="J8" s="24">
        <f t="shared" si="2"/>
        <v>3.3960292580982236</v>
      </c>
    </row>
    <row r="9" spans="1:17" x14ac:dyDescent="0.25">
      <c r="A9" t="s">
        <v>130</v>
      </c>
      <c r="B9">
        <f>'SB Team'!N69</f>
        <v>0</v>
      </c>
      <c r="C9">
        <f>'SB Team'!Z69</f>
        <v>1303</v>
      </c>
      <c r="D9">
        <f>'SB Team'!AL69</f>
        <v>1298</v>
      </c>
      <c r="E9">
        <f>'SB Team'!AX69</f>
        <v>1163</v>
      </c>
      <c r="F9" s="94">
        <f t="shared" si="0"/>
        <v>3764</v>
      </c>
      <c r="G9" s="19">
        <f t="shared" si="1"/>
        <v>651.5</v>
      </c>
      <c r="H9">
        <v>7</v>
      </c>
      <c r="I9">
        <f>'SB Team'!BK69</f>
        <v>0</v>
      </c>
      <c r="J9" s="24" t="e">
        <f t="shared" si="2"/>
        <v>#DIV/0!</v>
      </c>
    </row>
    <row r="10" spans="1:17" x14ac:dyDescent="0.25">
      <c r="A10" t="s">
        <v>129</v>
      </c>
      <c r="B10">
        <f>'SB Team'!N111</f>
        <v>0</v>
      </c>
      <c r="C10">
        <f>'SB Team'!Z111</f>
        <v>0</v>
      </c>
      <c r="D10">
        <f>'SB Team'!AL111</f>
        <v>0</v>
      </c>
      <c r="E10">
        <f>'SB Team'!AX111</f>
        <v>0</v>
      </c>
      <c r="F10" s="46">
        <f t="shared" ref="F10:F15" si="3">SUM(B10:E10)+I10</f>
        <v>0</v>
      </c>
      <c r="G10" s="19">
        <f t="shared" ref="G10:G15" si="4">AVERAGE(B10)</f>
        <v>0</v>
      </c>
      <c r="H10">
        <v>8</v>
      </c>
      <c r="I10">
        <f>'SB Team'!BK111</f>
        <v>0</v>
      </c>
      <c r="J10" s="24" t="e">
        <f t="shared" ref="J10:J15" si="5">(I10-AVERAGE(B10,C10,D10,E10))/I10*100</f>
        <v>#DIV/0!</v>
      </c>
    </row>
    <row r="11" spans="1:17" s="44" customFormat="1" x14ac:dyDescent="0.25">
      <c r="A11" s="46" t="s">
        <v>87</v>
      </c>
      <c r="B11" s="46">
        <f>'SB Team'!N76</f>
        <v>0</v>
      </c>
      <c r="C11" s="46">
        <f>'SB Team'!Z76</f>
        <v>0</v>
      </c>
      <c r="D11" s="46">
        <f>'SB Team'!AL76</f>
        <v>0</v>
      </c>
      <c r="E11" s="46">
        <f>'SB Team'!AX76</f>
        <v>0</v>
      </c>
      <c r="F11" s="46">
        <f t="shared" si="3"/>
        <v>0</v>
      </c>
      <c r="G11" s="19">
        <f t="shared" si="4"/>
        <v>0</v>
      </c>
      <c r="H11" s="46">
        <v>8</v>
      </c>
      <c r="I11" s="46">
        <f>'SB Team'!BK76</f>
        <v>0</v>
      </c>
      <c r="J11" s="24" t="e">
        <f t="shared" si="5"/>
        <v>#DIV/0!</v>
      </c>
    </row>
    <row r="12" spans="1:17" s="46" customFormat="1" x14ac:dyDescent="0.25">
      <c r="A12" s="46" t="s">
        <v>134</v>
      </c>
      <c r="B12" s="46">
        <f>'SB Team'!N104</f>
        <v>0</v>
      </c>
      <c r="C12" s="46">
        <f>'SB Team'!Z104</f>
        <v>0</v>
      </c>
      <c r="D12" s="46">
        <f>'SB Team'!AL104</f>
        <v>0</v>
      </c>
      <c r="E12" s="46">
        <f>'SB Team'!AX104</f>
        <v>0</v>
      </c>
      <c r="F12" s="46">
        <f t="shared" si="3"/>
        <v>0</v>
      </c>
      <c r="G12" s="19">
        <f t="shared" si="4"/>
        <v>0</v>
      </c>
      <c r="H12" s="46">
        <v>8</v>
      </c>
      <c r="I12" s="46">
        <f>'SB Team'!BK104</f>
        <v>0</v>
      </c>
      <c r="J12" s="24" t="e">
        <f t="shared" si="5"/>
        <v>#DIV/0!</v>
      </c>
    </row>
    <row r="13" spans="1:17" s="46" customFormat="1" x14ac:dyDescent="0.25">
      <c r="A13" s="46" t="s">
        <v>50</v>
      </c>
      <c r="B13" s="46">
        <f>'SB Team'!N90</f>
        <v>0</v>
      </c>
      <c r="C13" s="46">
        <f>'SB Team'!Z90</f>
        <v>0</v>
      </c>
      <c r="D13" s="46">
        <f>'SB Team'!AL90</f>
        <v>0</v>
      </c>
      <c r="E13" s="46">
        <f>'SB Team'!AX90</f>
        <v>0</v>
      </c>
      <c r="F13" s="46">
        <f t="shared" si="3"/>
        <v>0</v>
      </c>
      <c r="G13" s="19">
        <f t="shared" si="4"/>
        <v>0</v>
      </c>
      <c r="H13" s="46">
        <v>8</v>
      </c>
      <c r="I13" s="46">
        <f>'SB Team'!BK90</f>
        <v>0</v>
      </c>
      <c r="J13" s="24" t="e">
        <f t="shared" si="5"/>
        <v>#DIV/0!</v>
      </c>
    </row>
    <row r="14" spans="1:17" s="46" customFormat="1" x14ac:dyDescent="0.25">
      <c r="A14" s="46" t="s">
        <v>77</v>
      </c>
      <c r="B14" s="46">
        <f>'SB Team'!N97</f>
        <v>0</v>
      </c>
      <c r="C14" s="46">
        <f>'SB Team'!Z97</f>
        <v>0</v>
      </c>
      <c r="D14" s="46">
        <f>'SB Team'!AL97</f>
        <v>0</v>
      </c>
      <c r="E14" s="46">
        <f>'SB Team'!AX97</f>
        <v>0</v>
      </c>
      <c r="F14" s="46">
        <f t="shared" si="3"/>
        <v>0</v>
      </c>
      <c r="G14" s="19">
        <f t="shared" si="4"/>
        <v>0</v>
      </c>
      <c r="H14" s="46">
        <v>8</v>
      </c>
      <c r="I14" s="46">
        <f>'SB Team'!BK97</f>
        <v>0</v>
      </c>
      <c r="J14" s="24" t="e">
        <f t="shared" si="5"/>
        <v>#DIV/0!</v>
      </c>
    </row>
    <row r="15" spans="1:17" s="46" customFormat="1" x14ac:dyDescent="0.25">
      <c r="A15" s="46" t="s">
        <v>84</v>
      </c>
      <c r="B15" s="46">
        <f>'SB Team'!N83</f>
        <v>0</v>
      </c>
      <c r="C15" s="46">
        <f>'SB Team'!Z83</f>
        <v>0</v>
      </c>
      <c r="D15" s="46">
        <f>'SB Team'!AL83</f>
        <v>0</v>
      </c>
      <c r="E15" s="46">
        <f>'SB Team'!AX83</f>
        <v>0</v>
      </c>
      <c r="F15" s="46">
        <f t="shared" si="3"/>
        <v>0</v>
      </c>
      <c r="G15" s="19">
        <f t="shared" si="4"/>
        <v>0</v>
      </c>
      <c r="H15" s="46">
        <v>8</v>
      </c>
      <c r="I15" s="46">
        <f>'SB Team'!BK83</f>
        <v>0</v>
      </c>
      <c r="J15" s="24" t="e">
        <f t="shared" si="5"/>
        <v>#DIV/0!</v>
      </c>
    </row>
    <row r="16" spans="1:17" s="46" customFormat="1" x14ac:dyDescent="0.25">
      <c r="G16" s="19"/>
      <c r="J16" s="24"/>
    </row>
    <row r="17" spans="1:13" s="46" customFormat="1" x14ac:dyDescent="0.25">
      <c r="G17" s="19"/>
      <c r="J17" s="24"/>
    </row>
    <row r="18" spans="1:13" x14ac:dyDescent="0.25">
      <c r="G18" s="19"/>
      <c r="J18" s="24"/>
    </row>
    <row r="19" spans="1:13" x14ac:dyDescent="0.25">
      <c r="B19" s="48" t="s">
        <v>133</v>
      </c>
      <c r="C19" s="48" t="s">
        <v>133</v>
      </c>
      <c r="D19" s="48" t="s">
        <v>133</v>
      </c>
      <c r="E19" s="48" t="s">
        <v>133</v>
      </c>
      <c r="G19" s="19"/>
      <c r="I19" s="48" t="s">
        <v>133</v>
      </c>
    </row>
    <row r="20" spans="1:13" x14ac:dyDescent="0.25">
      <c r="A20" t="s">
        <v>58</v>
      </c>
      <c r="B20" s="48" t="s">
        <v>40</v>
      </c>
      <c r="C20" s="48" t="s">
        <v>41</v>
      </c>
      <c r="D20" s="48" t="s">
        <v>42</v>
      </c>
      <c r="E20" s="48" t="s">
        <v>43</v>
      </c>
      <c r="F20" s="48" t="s">
        <v>44</v>
      </c>
      <c r="G20" s="48" t="s">
        <v>38</v>
      </c>
      <c r="H20" s="48" t="s">
        <v>59</v>
      </c>
      <c r="I20" s="48" t="s">
        <v>45</v>
      </c>
      <c r="J20" s="48" t="s">
        <v>46</v>
      </c>
    </row>
    <row r="21" spans="1:13" x14ac:dyDescent="0.25">
      <c r="A21" s="46" t="s">
        <v>85</v>
      </c>
      <c r="B21">
        <f>'Air Team'!K11</f>
        <v>2267</v>
      </c>
      <c r="C21">
        <f>'Air Team'!T11</f>
        <v>2272</v>
      </c>
      <c r="D21">
        <f>'Air Team'!AC11</f>
        <v>2285</v>
      </c>
      <c r="E21">
        <f>'Air Team'!AL11</f>
        <v>2286</v>
      </c>
      <c r="F21">
        <f t="shared" ref="F21:F27" si="6">B21+C21+D21+E21+I21</f>
        <v>11387</v>
      </c>
      <c r="G21" s="19">
        <f t="shared" ref="G21:G27" si="7">AVERAGE(B21,C21)</f>
        <v>2269.5</v>
      </c>
      <c r="H21">
        <v>1</v>
      </c>
      <c r="I21">
        <f>'Air Team'!AV11</f>
        <v>2277</v>
      </c>
      <c r="J21" s="24">
        <f t="shared" ref="J21:J27" si="8">(I21-AVERAGE(D21,E21))/I21*100</f>
        <v>-0.3732981993851559</v>
      </c>
    </row>
    <row r="22" spans="1:13" x14ac:dyDescent="0.25">
      <c r="A22" s="46" t="s">
        <v>82</v>
      </c>
      <c r="B22">
        <f>'Air Team'!K31</f>
        <v>2285</v>
      </c>
      <c r="C22">
        <f>'Air Team'!T31</f>
        <v>2272</v>
      </c>
      <c r="D22">
        <f>'Air Team'!AC31</f>
        <v>2242</v>
      </c>
      <c r="E22">
        <f>'Air Team'!AL31</f>
        <v>2266</v>
      </c>
      <c r="F22" s="94">
        <f t="shared" si="6"/>
        <v>11348</v>
      </c>
      <c r="G22" s="19">
        <f t="shared" si="7"/>
        <v>2278.5</v>
      </c>
      <c r="H22">
        <v>2</v>
      </c>
      <c r="I22">
        <f>'Air Team'!AV31</f>
        <v>2283</v>
      </c>
      <c r="J22" s="24">
        <f t="shared" si="8"/>
        <v>1.2702584318878667</v>
      </c>
    </row>
    <row r="23" spans="1:13" x14ac:dyDescent="0.25">
      <c r="A23" s="46" t="s">
        <v>83</v>
      </c>
      <c r="B23">
        <f>'Air Team'!K4</f>
        <v>2227</v>
      </c>
      <c r="C23">
        <f>'Air Team'!T4</f>
        <v>2233</v>
      </c>
      <c r="D23">
        <f>'Air Team'!AC4</f>
        <v>2273</v>
      </c>
      <c r="E23">
        <f>'Air Team'!AL4</f>
        <v>2252</v>
      </c>
      <c r="F23" s="94">
        <f t="shared" si="6"/>
        <v>11241</v>
      </c>
      <c r="G23" s="19">
        <f t="shared" si="7"/>
        <v>2230</v>
      </c>
      <c r="H23">
        <v>3</v>
      </c>
      <c r="I23">
        <f>'Air Team'!AV4</f>
        <v>2256</v>
      </c>
      <c r="J23" s="24">
        <f t="shared" si="8"/>
        <v>-0.28812056737588648</v>
      </c>
    </row>
    <row r="24" spans="1:13" x14ac:dyDescent="0.25">
      <c r="A24" s="46" t="s">
        <v>79</v>
      </c>
      <c r="B24" s="46">
        <f>'Air Team'!K57</f>
        <v>2204</v>
      </c>
      <c r="C24">
        <f>'Air Team'!T57</f>
        <v>2215</v>
      </c>
      <c r="D24">
        <f>'Air Team'!AC57</f>
        <v>2213</v>
      </c>
      <c r="E24">
        <f>'Air Team'!AL57</f>
        <v>2172</v>
      </c>
      <c r="F24" s="94">
        <f t="shared" si="6"/>
        <v>11038</v>
      </c>
      <c r="G24" s="19">
        <f t="shared" si="7"/>
        <v>2209.5</v>
      </c>
      <c r="H24">
        <v>4</v>
      </c>
      <c r="I24">
        <f>'Air Team'!AV57</f>
        <v>2234</v>
      </c>
      <c r="J24" s="24">
        <f t="shared" si="8"/>
        <v>1.857654431512981</v>
      </c>
    </row>
    <row r="25" spans="1:13" x14ac:dyDescent="0.25">
      <c r="A25" s="46" t="s">
        <v>81</v>
      </c>
      <c r="B25">
        <f>'Air Team'!K22</f>
        <v>2223</v>
      </c>
      <c r="C25">
        <f>'Air Team'!T22</f>
        <v>2185</v>
      </c>
      <c r="D25">
        <f>'Air Team'!AC22</f>
        <v>2202</v>
      </c>
      <c r="E25">
        <f>'Air Team'!AL22</f>
        <v>2179</v>
      </c>
      <c r="F25" s="94">
        <f t="shared" si="6"/>
        <v>10938</v>
      </c>
      <c r="G25" s="19">
        <f t="shared" si="7"/>
        <v>2204</v>
      </c>
      <c r="H25">
        <v>5</v>
      </c>
      <c r="I25">
        <f>'Air Team'!AV22</f>
        <v>2149</v>
      </c>
      <c r="J25" s="24">
        <f t="shared" si="8"/>
        <v>-1.9311307584923221</v>
      </c>
    </row>
    <row r="26" spans="1:13" x14ac:dyDescent="0.25">
      <c r="A26" s="46" t="s">
        <v>86</v>
      </c>
      <c r="B26">
        <f>'Air Team'!K39</f>
        <v>2084</v>
      </c>
      <c r="C26">
        <f>'Air Team'!T39</f>
        <v>2122</v>
      </c>
      <c r="D26">
        <f>'Air Team'!AC39</f>
        <v>2079</v>
      </c>
      <c r="E26">
        <f>'Air Team'!AL39</f>
        <v>2106</v>
      </c>
      <c r="F26" s="94">
        <f t="shared" si="6"/>
        <v>10540</v>
      </c>
      <c r="G26" s="19">
        <f t="shared" si="7"/>
        <v>2103</v>
      </c>
      <c r="H26">
        <v>6</v>
      </c>
      <c r="I26">
        <f>'Air Team'!AV39</f>
        <v>2149</v>
      </c>
      <c r="J26" s="24">
        <f t="shared" si="8"/>
        <v>2.6291298278268962</v>
      </c>
      <c r="M26" t="s">
        <v>48</v>
      </c>
    </row>
    <row r="27" spans="1:13" x14ac:dyDescent="0.25">
      <c r="A27" s="46" t="s">
        <v>78</v>
      </c>
      <c r="B27">
        <f>'Air Team'!K52</f>
        <v>1634</v>
      </c>
      <c r="C27">
        <f>'Air Team'!T52</f>
        <v>1128</v>
      </c>
      <c r="D27">
        <f>'Air Team'!AC52</f>
        <v>552</v>
      </c>
      <c r="E27">
        <f>'Air Team'!AL52</f>
        <v>1119</v>
      </c>
      <c r="F27" s="94">
        <f t="shared" si="6"/>
        <v>5004</v>
      </c>
      <c r="G27" s="19">
        <f t="shared" si="7"/>
        <v>1381</v>
      </c>
      <c r="H27">
        <v>7</v>
      </c>
      <c r="I27">
        <f>'Air Team'!AV52</f>
        <v>571</v>
      </c>
      <c r="J27" s="24">
        <f t="shared" si="8"/>
        <v>-46.322241681260948</v>
      </c>
    </row>
    <row r="28" spans="1:13" x14ac:dyDescent="0.25">
      <c r="A28" s="46" t="s">
        <v>129</v>
      </c>
      <c r="B28">
        <f>'Air Team'!K75</f>
        <v>0</v>
      </c>
      <c r="C28" s="45">
        <f>'Air Team'!T75</f>
        <v>0</v>
      </c>
      <c r="D28" s="45">
        <f>'Air Team'!AC75</f>
        <v>0</v>
      </c>
      <c r="E28" s="45">
        <f>'Air Team'!AL75</f>
        <v>0</v>
      </c>
      <c r="F28" s="45">
        <f t="shared" ref="F28:F34" si="9">SUM(B28:E28)</f>
        <v>0</v>
      </c>
      <c r="G28" s="19">
        <f t="shared" ref="G28:G34" si="10">AVERAGE(B28)</f>
        <v>0</v>
      </c>
      <c r="H28" s="45">
        <v>8</v>
      </c>
      <c r="I28" s="45">
        <f>'Air Team'!AV75</f>
        <v>0</v>
      </c>
      <c r="J28" s="24" t="e">
        <f t="shared" ref="J28:J34" si="11">(I28-AVERAGE(D28,E28))/I28*100</f>
        <v>#DIV/0!</v>
      </c>
    </row>
    <row r="29" spans="1:13" x14ac:dyDescent="0.25">
      <c r="A29" s="46" t="s">
        <v>130</v>
      </c>
      <c r="B29" s="46">
        <f>'Air Team'!K68</f>
        <v>0</v>
      </c>
      <c r="C29" s="45">
        <f>'Air Team'!T68</f>
        <v>0</v>
      </c>
      <c r="D29" s="45">
        <f>'Air Team'!AC68</f>
        <v>0</v>
      </c>
      <c r="E29" s="45">
        <f>'Air Team'!AL68</f>
        <v>0</v>
      </c>
      <c r="F29" s="45">
        <f t="shared" si="9"/>
        <v>0</v>
      </c>
      <c r="G29" s="19">
        <f t="shared" si="10"/>
        <v>0</v>
      </c>
      <c r="H29" s="45">
        <v>8</v>
      </c>
      <c r="I29" s="45">
        <f>'Air Team'!AV68</f>
        <v>0</v>
      </c>
      <c r="J29" s="24" t="e">
        <f t="shared" si="11"/>
        <v>#DIV/0!</v>
      </c>
    </row>
    <row r="30" spans="1:13" x14ac:dyDescent="0.25">
      <c r="A30" s="46" t="s">
        <v>87</v>
      </c>
      <c r="B30" s="46">
        <f>'Air Team'!K82</f>
        <v>0</v>
      </c>
      <c r="C30">
        <f>'Air Team'!T82</f>
        <v>0</v>
      </c>
      <c r="D30">
        <f>'Air Team'!AC82</f>
        <v>0</v>
      </c>
      <c r="E30">
        <f>'Air Team'!AL82</f>
        <v>0</v>
      </c>
      <c r="F30">
        <f t="shared" si="9"/>
        <v>0</v>
      </c>
      <c r="G30" s="19">
        <f t="shared" si="10"/>
        <v>0</v>
      </c>
      <c r="H30">
        <v>8</v>
      </c>
      <c r="I30">
        <f>'Air Team'!AV82</f>
        <v>0</v>
      </c>
      <c r="J30" s="24" t="e">
        <f t="shared" si="11"/>
        <v>#DIV/0!</v>
      </c>
    </row>
    <row r="31" spans="1:13" x14ac:dyDescent="0.25">
      <c r="A31" s="8" t="s">
        <v>134</v>
      </c>
      <c r="B31" s="46">
        <f>'Air Team'!K110</f>
        <v>0</v>
      </c>
      <c r="C31" s="46">
        <f>'Air Team'!T110</f>
        <v>0</v>
      </c>
      <c r="D31" s="46">
        <f>'Air Team'!AC110</f>
        <v>0</v>
      </c>
      <c r="E31" s="46">
        <f>'Air Team'!AL110</f>
        <v>0</v>
      </c>
      <c r="F31" s="46">
        <f t="shared" si="9"/>
        <v>0</v>
      </c>
      <c r="G31" s="19">
        <f t="shared" si="10"/>
        <v>0</v>
      </c>
      <c r="H31" s="46">
        <v>8</v>
      </c>
      <c r="I31" s="46">
        <f>'Air Team'!AV110</f>
        <v>0</v>
      </c>
      <c r="J31" s="24" t="e">
        <f t="shared" si="11"/>
        <v>#DIV/0!</v>
      </c>
    </row>
    <row r="32" spans="1:13" x14ac:dyDescent="0.25">
      <c r="A32" s="46" t="s">
        <v>50</v>
      </c>
      <c r="B32" s="46">
        <f>'Air Team'!K103</f>
        <v>0</v>
      </c>
      <c r="C32" s="46">
        <f>'Air Team'!T103</f>
        <v>0</v>
      </c>
      <c r="D32" s="46">
        <f>'Air Team'!AC103</f>
        <v>0</v>
      </c>
      <c r="E32" s="46">
        <f>'Air Team'!AL103</f>
        <v>0</v>
      </c>
      <c r="F32" s="46">
        <f t="shared" si="9"/>
        <v>0</v>
      </c>
      <c r="G32" s="19">
        <f t="shared" si="10"/>
        <v>0</v>
      </c>
      <c r="H32" s="46">
        <v>8</v>
      </c>
      <c r="I32" s="46">
        <f>'Air Team'!AV103</f>
        <v>0</v>
      </c>
      <c r="J32" s="24" t="e">
        <f t="shared" si="11"/>
        <v>#DIV/0!</v>
      </c>
    </row>
    <row r="33" spans="1:10" x14ac:dyDescent="0.25">
      <c r="A33" s="46" t="s">
        <v>77</v>
      </c>
      <c r="B33" s="46">
        <f>'Air Team'!K89</f>
        <v>0</v>
      </c>
      <c r="C33" s="46">
        <f>'Air Team'!T89</f>
        <v>0</v>
      </c>
      <c r="D33" s="46">
        <f>'Air Team'!AC89</f>
        <v>0</v>
      </c>
      <c r="E33" s="46">
        <f>'Air Team'!AL89</f>
        <v>0</v>
      </c>
      <c r="F33" s="46">
        <f t="shared" si="9"/>
        <v>0</v>
      </c>
      <c r="G33" s="19">
        <f t="shared" si="10"/>
        <v>0</v>
      </c>
      <c r="H33" s="46">
        <v>8</v>
      </c>
      <c r="I33" s="46">
        <f>'Air Team'!AV89</f>
        <v>0</v>
      </c>
      <c r="J33" s="24" t="e">
        <f t="shared" si="11"/>
        <v>#DIV/0!</v>
      </c>
    </row>
    <row r="34" spans="1:10" x14ac:dyDescent="0.25">
      <c r="A34" s="46" t="s">
        <v>84</v>
      </c>
      <c r="B34" s="46">
        <f>'Air Team'!K96</f>
        <v>0</v>
      </c>
      <c r="C34" s="86">
        <f>'Air Team'!T96</f>
        <v>0</v>
      </c>
      <c r="D34" s="46">
        <f>'Air Team'!AC96</f>
        <v>0</v>
      </c>
      <c r="E34" s="46">
        <f>'Air Team'!AL96</f>
        <v>0</v>
      </c>
      <c r="F34" s="46">
        <f t="shared" si="9"/>
        <v>0</v>
      </c>
      <c r="G34" s="19">
        <f t="shared" si="10"/>
        <v>0</v>
      </c>
      <c r="H34" s="46">
        <v>8</v>
      </c>
      <c r="I34" s="46">
        <f>'Air Team'!AV96</f>
        <v>0</v>
      </c>
      <c r="J34" s="24" t="e">
        <f t="shared" si="11"/>
        <v>#DIV/0!</v>
      </c>
    </row>
  </sheetData>
  <sortState xmlns:xlrd2="http://schemas.microsoft.com/office/spreadsheetml/2017/richdata2" ref="A21:J27">
    <sortCondition descending="1" ref="F21:F27"/>
  </sortState>
  <pageMargins left="0.7" right="0.7" top="0.75" bottom="0.75" header="0.3" footer="0.3"/>
  <pageSetup scale="82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ED6B47-DCD8-48F0-AF47-A36CCFE4AA42}">
  <dimension ref="A1:G54"/>
  <sheetViews>
    <sheetView topLeftCell="A19" workbookViewId="0">
      <selection activeCell="B52" sqref="B52"/>
    </sheetView>
  </sheetViews>
  <sheetFormatPr defaultRowHeight="15" x14ac:dyDescent="0.25"/>
  <cols>
    <col min="1" max="1" width="16.42578125" customWidth="1"/>
    <col min="2" max="2" width="14.140625" customWidth="1"/>
    <col min="3" max="3" width="11.140625" customWidth="1"/>
  </cols>
  <sheetData>
    <row r="1" spans="1:7" x14ac:dyDescent="0.25">
      <c r="A1" t="s">
        <v>93</v>
      </c>
      <c r="B1" s="104">
        <v>98.9</v>
      </c>
      <c r="C1" s="104">
        <v>91.5</v>
      </c>
      <c r="D1" s="94">
        <v>93.1</v>
      </c>
    </row>
    <row r="2" spans="1:7" x14ac:dyDescent="0.25">
      <c r="A2" t="s">
        <v>92</v>
      </c>
      <c r="B2" s="104">
        <v>98.1</v>
      </c>
      <c r="C2" s="94">
        <v>88.4</v>
      </c>
      <c r="D2" s="104">
        <v>95.7</v>
      </c>
      <c r="E2" s="94"/>
      <c r="F2" s="94"/>
      <c r="G2" s="94"/>
    </row>
    <row r="3" spans="1:7" x14ac:dyDescent="0.25">
      <c r="A3" t="s">
        <v>108</v>
      </c>
      <c r="B3" s="104">
        <v>97.5</v>
      </c>
      <c r="C3" s="94">
        <v>83.3</v>
      </c>
      <c r="D3" s="94">
        <v>87.9</v>
      </c>
      <c r="E3" s="94"/>
      <c r="F3" s="94"/>
      <c r="G3" s="94"/>
    </row>
    <row r="4" spans="1:7" x14ac:dyDescent="0.25">
      <c r="A4" t="s">
        <v>69</v>
      </c>
      <c r="B4" s="94">
        <v>97.4</v>
      </c>
      <c r="C4" s="104">
        <v>92.6</v>
      </c>
      <c r="D4" s="104">
        <v>95.4</v>
      </c>
      <c r="E4" s="94"/>
      <c r="F4" s="94"/>
      <c r="G4" s="94"/>
    </row>
    <row r="5" spans="1:7" x14ac:dyDescent="0.25">
      <c r="A5" t="s">
        <v>120</v>
      </c>
      <c r="B5" s="94">
        <v>97.1</v>
      </c>
      <c r="C5" s="94">
        <v>87</v>
      </c>
      <c r="D5">
        <v>91.2</v>
      </c>
      <c r="E5" s="94"/>
      <c r="F5" s="94"/>
      <c r="G5" s="94"/>
    </row>
    <row r="6" spans="1:7" x14ac:dyDescent="0.25">
      <c r="A6" t="s">
        <v>70</v>
      </c>
      <c r="B6">
        <v>96.3</v>
      </c>
      <c r="C6">
        <v>89.5</v>
      </c>
      <c r="D6" s="104">
        <v>93.4</v>
      </c>
      <c r="E6" s="94"/>
      <c r="F6" s="94"/>
      <c r="G6" s="94"/>
    </row>
    <row r="7" spans="1:7" x14ac:dyDescent="0.25">
      <c r="A7" t="s">
        <v>98</v>
      </c>
      <c r="B7">
        <v>96</v>
      </c>
      <c r="C7">
        <v>87</v>
      </c>
      <c r="D7">
        <v>90.2</v>
      </c>
      <c r="E7" s="94"/>
      <c r="F7" s="94"/>
      <c r="G7" s="94"/>
    </row>
    <row r="8" spans="1:7" x14ac:dyDescent="0.25">
      <c r="A8" t="s">
        <v>68</v>
      </c>
      <c r="B8">
        <v>96</v>
      </c>
      <c r="C8">
        <v>87.4</v>
      </c>
      <c r="D8">
        <v>85.8</v>
      </c>
      <c r="E8" s="94"/>
      <c r="F8" s="94"/>
      <c r="G8" s="94"/>
    </row>
    <row r="9" spans="1:7" x14ac:dyDescent="0.25">
      <c r="A9" t="s">
        <v>110</v>
      </c>
      <c r="B9">
        <v>95.9</v>
      </c>
      <c r="C9">
        <v>86.7</v>
      </c>
      <c r="D9">
        <v>92.1</v>
      </c>
      <c r="E9" s="94"/>
      <c r="F9" s="94"/>
      <c r="G9" s="94"/>
    </row>
    <row r="10" spans="1:7" x14ac:dyDescent="0.25">
      <c r="A10" t="s">
        <v>107</v>
      </c>
      <c r="B10">
        <v>95.3</v>
      </c>
      <c r="C10" s="104">
        <v>89.9</v>
      </c>
      <c r="D10">
        <v>92.8</v>
      </c>
      <c r="E10" s="94"/>
      <c r="F10" s="94"/>
      <c r="G10" s="94"/>
    </row>
    <row r="11" spans="1:7" x14ac:dyDescent="0.25">
      <c r="A11" t="s">
        <v>65</v>
      </c>
      <c r="B11">
        <v>94.2</v>
      </c>
      <c r="C11">
        <v>84.5</v>
      </c>
      <c r="D11">
        <v>88.8</v>
      </c>
      <c r="E11" s="94"/>
      <c r="F11" s="94"/>
      <c r="G11" s="94"/>
    </row>
    <row r="12" spans="1:7" x14ac:dyDescent="0.25">
      <c r="A12" t="s">
        <v>74</v>
      </c>
      <c r="B12">
        <v>94.1</v>
      </c>
      <c r="C12">
        <v>85</v>
      </c>
      <c r="D12">
        <v>89.3</v>
      </c>
      <c r="E12" s="94"/>
      <c r="F12" s="94"/>
      <c r="G12" s="94"/>
    </row>
    <row r="13" spans="1:7" x14ac:dyDescent="0.25">
      <c r="A13" t="s">
        <v>122</v>
      </c>
      <c r="B13">
        <v>93.6</v>
      </c>
      <c r="C13">
        <v>70</v>
      </c>
      <c r="D13">
        <v>81.8</v>
      </c>
      <c r="E13" s="94"/>
      <c r="F13" s="94"/>
      <c r="G13" s="94"/>
    </row>
    <row r="14" spans="1:7" x14ac:dyDescent="0.25">
      <c r="A14" t="s">
        <v>75</v>
      </c>
      <c r="B14" s="94">
        <v>93.3</v>
      </c>
      <c r="C14">
        <v>82.9</v>
      </c>
      <c r="D14">
        <v>88.2</v>
      </c>
      <c r="E14" s="94"/>
      <c r="F14" s="94"/>
      <c r="G14" s="94"/>
    </row>
    <row r="15" spans="1:7" x14ac:dyDescent="0.25">
      <c r="A15" t="s">
        <v>71</v>
      </c>
      <c r="B15">
        <v>93.2</v>
      </c>
      <c r="C15">
        <v>84.4</v>
      </c>
      <c r="D15">
        <v>88.7</v>
      </c>
      <c r="E15" s="94"/>
      <c r="F15" s="94"/>
      <c r="G15" s="94"/>
    </row>
    <row r="16" spans="1:7" x14ac:dyDescent="0.25">
      <c r="A16" t="s">
        <v>121</v>
      </c>
      <c r="B16" s="94">
        <v>93.1</v>
      </c>
      <c r="C16">
        <v>88</v>
      </c>
      <c r="D16">
        <v>87.7</v>
      </c>
      <c r="E16" s="94"/>
      <c r="F16" s="94"/>
      <c r="G16" s="94"/>
    </row>
    <row r="17" spans="1:7" x14ac:dyDescent="0.25">
      <c r="A17" t="s">
        <v>90</v>
      </c>
      <c r="B17">
        <v>92.4</v>
      </c>
      <c r="C17">
        <v>83.9</v>
      </c>
      <c r="D17">
        <v>87.8</v>
      </c>
      <c r="E17" s="94"/>
      <c r="F17" s="94"/>
      <c r="G17" s="94"/>
    </row>
    <row r="18" spans="1:7" x14ac:dyDescent="0.25">
      <c r="A18" t="s">
        <v>97</v>
      </c>
      <c r="B18">
        <v>91.8</v>
      </c>
      <c r="C18">
        <v>86</v>
      </c>
      <c r="D18">
        <v>89.5</v>
      </c>
      <c r="E18" s="94"/>
      <c r="F18" s="94"/>
      <c r="G18" s="94"/>
    </row>
    <row r="19" spans="1:7" x14ac:dyDescent="0.25">
      <c r="A19" t="s">
        <v>128</v>
      </c>
      <c r="B19">
        <v>89.7</v>
      </c>
      <c r="C19">
        <v>72.900000000000006</v>
      </c>
      <c r="D19">
        <v>77.7</v>
      </c>
      <c r="E19" s="94"/>
      <c r="F19" s="94"/>
      <c r="G19" s="94"/>
    </row>
    <row r="20" spans="1:7" x14ac:dyDescent="0.25">
      <c r="A20" t="s">
        <v>113</v>
      </c>
      <c r="B20">
        <v>89.1</v>
      </c>
      <c r="C20">
        <v>75.3</v>
      </c>
      <c r="D20">
        <v>77.8</v>
      </c>
      <c r="E20" s="94"/>
      <c r="F20" s="94"/>
      <c r="G20" s="94"/>
    </row>
    <row r="21" spans="1:7" x14ac:dyDescent="0.25">
      <c r="A21" t="s">
        <v>94</v>
      </c>
      <c r="B21">
        <v>88.7</v>
      </c>
      <c r="C21">
        <v>73.599999999999994</v>
      </c>
      <c r="D21">
        <v>86.1</v>
      </c>
      <c r="E21" s="94"/>
      <c r="F21" s="94"/>
      <c r="G21" s="94"/>
    </row>
    <row r="22" spans="1:7" x14ac:dyDescent="0.25">
      <c r="A22" t="s">
        <v>123</v>
      </c>
      <c r="B22">
        <v>88.6</v>
      </c>
      <c r="C22">
        <v>76.8</v>
      </c>
      <c r="D22">
        <v>78.099999999999994</v>
      </c>
      <c r="E22" s="94"/>
      <c r="F22" s="94"/>
      <c r="G22" s="94"/>
    </row>
    <row r="23" spans="1:7" x14ac:dyDescent="0.25">
      <c r="A23" t="s">
        <v>114</v>
      </c>
      <c r="B23">
        <v>83.5</v>
      </c>
      <c r="C23">
        <v>78.099999999999994</v>
      </c>
      <c r="D23">
        <v>77.5</v>
      </c>
      <c r="E23" s="94"/>
      <c r="F23" s="94"/>
      <c r="G23" s="94"/>
    </row>
    <row r="24" spans="1:7" x14ac:dyDescent="0.25">
      <c r="A24" t="s">
        <v>118</v>
      </c>
      <c r="B24">
        <v>79.900000000000006</v>
      </c>
      <c r="C24">
        <v>66.5</v>
      </c>
      <c r="D24">
        <v>73.7</v>
      </c>
      <c r="E24" s="94"/>
      <c r="F24" s="94"/>
      <c r="G24" s="94"/>
    </row>
    <row r="25" spans="1:7" x14ac:dyDescent="0.25">
      <c r="A25" t="s">
        <v>115</v>
      </c>
      <c r="B25">
        <v>75.7</v>
      </c>
      <c r="C25">
        <v>66.599999999999994</v>
      </c>
      <c r="D25">
        <v>71</v>
      </c>
      <c r="E25" s="94"/>
      <c r="F25" s="94"/>
      <c r="G25" s="94"/>
    </row>
    <row r="26" spans="1:7" x14ac:dyDescent="0.25">
      <c r="A26" t="s">
        <v>127</v>
      </c>
      <c r="B26">
        <v>74.599999999999994</v>
      </c>
      <c r="C26">
        <v>62</v>
      </c>
      <c r="D26">
        <v>70.099999999999994</v>
      </c>
      <c r="E26" s="94"/>
      <c r="F26" s="94"/>
      <c r="G26" s="94"/>
    </row>
    <row r="27" spans="1:7" x14ac:dyDescent="0.25">
      <c r="A27" t="s">
        <v>60</v>
      </c>
      <c r="B27">
        <v>74</v>
      </c>
      <c r="C27">
        <v>71.900000000000006</v>
      </c>
      <c r="D27">
        <v>74.8</v>
      </c>
      <c r="E27" s="94"/>
      <c r="F27" s="94"/>
      <c r="G27" s="94"/>
    </row>
    <row r="28" spans="1:7" x14ac:dyDescent="0.25">
      <c r="A28" t="s">
        <v>73</v>
      </c>
      <c r="B28">
        <v>72.599999999999994</v>
      </c>
      <c r="C28">
        <v>69.099999999999994</v>
      </c>
      <c r="D28">
        <v>70.8</v>
      </c>
      <c r="E28" s="94"/>
      <c r="F28" s="94"/>
      <c r="G28" s="94"/>
    </row>
    <row r="29" spans="1:7" x14ac:dyDescent="0.25">
      <c r="A29" t="s">
        <v>106</v>
      </c>
      <c r="B29">
        <v>70.900000000000006</v>
      </c>
      <c r="C29">
        <v>61.5</v>
      </c>
      <c r="D29">
        <v>47</v>
      </c>
      <c r="E29" s="94"/>
      <c r="F29" s="94"/>
      <c r="G29" s="94"/>
    </row>
    <row r="30" spans="1:7" x14ac:dyDescent="0.25">
      <c r="A30" t="s">
        <v>116</v>
      </c>
      <c r="B30">
        <v>65.599999999999994</v>
      </c>
      <c r="C30">
        <v>49</v>
      </c>
      <c r="D30">
        <v>55.5</v>
      </c>
      <c r="E30" s="94"/>
      <c r="F30" s="94"/>
      <c r="G30" s="94"/>
    </row>
    <row r="31" spans="1:7" x14ac:dyDescent="0.25">
      <c r="A31" t="s">
        <v>125</v>
      </c>
      <c r="B31">
        <v>64.2</v>
      </c>
      <c r="C31">
        <v>46.7</v>
      </c>
      <c r="D31">
        <v>60.1</v>
      </c>
      <c r="E31" s="94"/>
      <c r="F31" s="94"/>
      <c r="G31" s="94"/>
    </row>
    <row r="32" spans="1:7" x14ac:dyDescent="0.25">
      <c r="A32" t="s">
        <v>117</v>
      </c>
      <c r="B32">
        <v>61.7</v>
      </c>
      <c r="C32">
        <v>41.4</v>
      </c>
      <c r="D32">
        <v>58.2</v>
      </c>
      <c r="E32" s="94"/>
      <c r="F32" s="94"/>
      <c r="G32" s="94"/>
    </row>
    <row r="33" spans="1:7" x14ac:dyDescent="0.25">
      <c r="A33" t="s">
        <v>67</v>
      </c>
      <c r="B33">
        <v>58.6</v>
      </c>
      <c r="C33">
        <v>53.2</v>
      </c>
      <c r="D33">
        <v>54.5</v>
      </c>
      <c r="E33" s="94"/>
      <c r="F33" s="94"/>
      <c r="G33" s="94"/>
    </row>
    <row r="34" spans="1:7" x14ac:dyDescent="0.25">
      <c r="A34" t="s">
        <v>126</v>
      </c>
      <c r="B34">
        <v>57.2</v>
      </c>
      <c r="C34">
        <v>47.1</v>
      </c>
      <c r="D34">
        <v>53.1</v>
      </c>
      <c r="E34" s="94"/>
      <c r="F34" s="94"/>
      <c r="G34" s="94"/>
    </row>
    <row r="35" spans="1:7" x14ac:dyDescent="0.25">
      <c r="A35" t="s">
        <v>119</v>
      </c>
      <c r="B35">
        <v>55.2</v>
      </c>
      <c r="C35">
        <v>38.700000000000003</v>
      </c>
      <c r="D35">
        <v>41.9</v>
      </c>
      <c r="E35" s="94"/>
      <c r="F35" s="94"/>
      <c r="G35" s="94"/>
    </row>
    <row r="36" spans="1:7" x14ac:dyDescent="0.25">
      <c r="A36" t="s">
        <v>139</v>
      </c>
      <c r="B36">
        <v>51.4</v>
      </c>
      <c r="C36">
        <v>25.6</v>
      </c>
      <c r="D36">
        <v>45</v>
      </c>
      <c r="E36" s="94"/>
      <c r="F36" s="94"/>
      <c r="G36" s="94"/>
    </row>
    <row r="37" spans="1:7" x14ac:dyDescent="0.25">
      <c r="A37" t="s">
        <v>137</v>
      </c>
      <c r="B37">
        <v>49.6</v>
      </c>
      <c r="C37">
        <v>28.8</v>
      </c>
      <c r="D37">
        <v>33.1</v>
      </c>
      <c r="E37" s="94"/>
      <c r="F37" s="94"/>
      <c r="G37" s="94"/>
    </row>
    <row r="38" spans="1:7" x14ac:dyDescent="0.25">
      <c r="A38" t="s">
        <v>124</v>
      </c>
      <c r="B38">
        <v>48.5</v>
      </c>
      <c r="C38">
        <v>39.4</v>
      </c>
      <c r="D38">
        <v>38.5</v>
      </c>
      <c r="E38" s="94"/>
      <c r="F38" s="94"/>
      <c r="G38" s="94"/>
    </row>
    <row r="39" spans="1:7" x14ac:dyDescent="0.25">
      <c r="A39" t="s">
        <v>138</v>
      </c>
      <c r="B39">
        <v>46.5</v>
      </c>
      <c r="C39">
        <v>15.6</v>
      </c>
      <c r="D39">
        <v>26.3</v>
      </c>
      <c r="E39" s="94"/>
      <c r="F39" s="94"/>
      <c r="G39" s="94"/>
    </row>
    <row r="40" spans="1:7" x14ac:dyDescent="0.25">
      <c r="A40" t="s">
        <v>136</v>
      </c>
      <c r="B40">
        <v>43.7</v>
      </c>
      <c r="C40">
        <v>29.9</v>
      </c>
      <c r="D40">
        <v>35.299999999999997</v>
      </c>
      <c r="E40" s="94"/>
      <c r="F40" s="94"/>
      <c r="G40" s="94"/>
    </row>
    <row r="41" spans="1:7" x14ac:dyDescent="0.25">
      <c r="A41" t="s">
        <v>109</v>
      </c>
      <c r="B41">
        <v>36.4</v>
      </c>
      <c r="C41">
        <v>28.2</v>
      </c>
      <c r="D41">
        <v>34.6</v>
      </c>
      <c r="E41" s="94"/>
      <c r="F41" s="94"/>
      <c r="G41" s="94"/>
    </row>
    <row r="42" spans="1:7" x14ac:dyDescent="0.25">
      <c r="A42" t="s">
        <v>141</v>
      </c>
      <c r="B42">
        <v>36.299999999999997</v>
      </c>
      <c r="C42">
        <v>28</v>
      </c>
      <c r="D42">
        <v>32</v>
      </c>
      <c r="E42" s="94"/>
      <c r="F42" s="94"/>
      <c r="G42" s="94"/>
    </row>
    <row r="43" spans="1:7" x14ac:dyDescent="0.25">
      <c r="A43" t="s">
        <v>112</v>
      </c>
      <c r="B43">
        <v>35.1</v>
      </c>
      <c r="C43">
        <v>23.8</v>
      </c>
      <c r="D43">
        <v>28.6</v>
      </c>
      <c r="E43" s="94"/>
      <c r="F43" s="94"/>
      <c r="G43" s="94"/>
    </row>
    <row r="44" spans="1:7" x14ac:dyDescent="0.25">
      <c r="A44" t="s">
        <v>143</v>
      </c>
      <c r="B44">
        <v>32</v>
      </c>
      <c r="C44">
        <v>28.9</v>
      </c>
      <c r="D44">
        <v>31.8</v>
      </c>
      <c r="E44" s="94"/>
      <c r="F44" s="94"/>
      <c r="G44" s="94"/>
    </row>
    <row r="45" spans="1:7" x14ac:dyDescent="0.25">
      <c r="A45" t="s">
        <v>142</v>
      </c>
      <c r="B45">
        <v>31.6</v>
      </c>
      <c r="C45">
        <v>27</v>
      </c>
      <c r="D45">
        <v>31.3</v>
      </c>
      <c r="E45" s="94"/>
      <c r="F45" s="94"/>
      <c r="G45" s="94"/>
    </row>
    <row r="46" spans="1:7" x14ac:dyDescent="0.25">
      <c r="A46" t="s">
        <v>102</v>
      </c>
      <c r="B46">
        <v>30</v>
      </c>
      <c r="C46">
        <v>19.2</v>
      </c>
      <c r="D46">
        <v>23.5</v>
      </c>
      <c r="E46" s="94"/>
      <c r="F46" s="94"/>
      <c r="G46" s="94"/>
    </row>
    <row r="47" spans="1:7" x14ac:dyDescent="0.25">
      <c r="A47" t="s">
        <v>140</v>
      </c>
      <c r="B47">
        <v>26.8</v>
      </c>
      <c r="C47">
        <v>9.4</v>
      </c>
      <c r="D47">
        <v>18.3</v>
      </c>
      <c r="E47" s="94"/>
      <c r="F47" s="94"/>
      <c r="G47" s="94"/>
    </row>
    <row r="48" spans="1:7" x14ac:dyDescent="0.25">
      <c r="A48" t="s">
        <v>72</v>
      </c>
      <c r="B48">
        <v>18.3</v>
      </c>
      <c r="C48">
        <v>18.2</v>
      </c>
      <c r="D48">
        <v>17.8</v>
      </c>
      <c r="E48" s="94"/>
      <c r="F48" s="94"/>
      <c r="G48" s="94"/>
    </row>
    <row r="49" spans="1:7" x14ac:dyDescent="0.25">
      <c r="A49" t="s">
        <v>99</v>
      </c>
      <c r="B49">
        <v>18</v>
      </c>
      <c r="C49">
        <v>15.4</v>
      </c>
      <c r="D49">
        <v>17.8</v>
      </c>
      <c r="E49" s="94"/>
      <c r="F49" s="94"/>
      <c r="G49" s="94"/>
    </row>
    <row r="50" spans="1:7" x14ac:dyDescent="0.25">
      <c r="A50" t="s">
        <v>91</v>
      </c>
      <c r="B50">
        <v>17.3</v>
      </c>
      <c r="C50">
        <v>15.8</v>
      </c>
      <c r="D50">
        <v>16.7</v>
      </c>
      <c r="E50" s="94"/>
      <c r="F50" s="94"/>
      <c r="G50" s="94"/>
    </row>
    <row r="51" spans="1:7" x14ac:dyDescent="0.25">
      <c r="A51" t="s">
        <v>76</v>
      </c>
      <c r="B51">
        <v>16.2</v>
      </c>
      <c r="C51">
        <v>12.5</v>
      </c>
      <c r="D51">
        <v>9.3000000000000007</v>
      </c>
      <c r="E51" s="94"/>
      <c r="F51" s="94"/>
      <c r="G51" s="94"/>
    </row>
    <row r="52" spans="1:7" x14ac:dyDescent="0.25">
      <c r="A52" t="s">
        <v>104</v>
      </c>
      <c r="B52">
        <v>15.8</v>
      </c>
      <c r="C52">
        <v>8.1</v>
      </c>
      <c r="D52">
        <v>4</v>
      </c>
      <c r="E52" s="94"/>
      <c r="F52" s="94"/>
      <c r="G52" s="94"/>
    </row>
    <row r="53" spans="1:7" x14ac:dyDescent="0.25">
      <c r="A53" t="s">
        <v>103</v>
      </c>
      <c r="B53">
        <v>15.3</v>
      </c>
      <c r="C53">
        <v>8.5</v>
      </c>
      <c r="D53">
        <v>9.3000000000000007</v>
      </c>
      <c r="E53" s="94"/>
      <c r="F53" s="94"/>
      <c r="G53" s="94"/>
    </row>
    <row r="54" spans="1:7" x14ac:dyDescent="0.25">
      <c r="A54" s="94" t="s">
        <v>105</v>
      </c>
      <c r="B54">
        <v>14.7</v>
      </c>
      <c r="C54" s="94">
        <v>12.4</v>
      </c>
      <c r="D54" s="94">
        <v>7.3</v>
      </c>
    </row>
  </sheetData>
  <sortState xmlns:xlrd2="http://schemas.microsoft.com/office/spreadsheetml/2017/richdata2" ref="A1:D54">
    <sortCondition descending="1" ref="B1:B54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SB Team</vt:lpstr>
      <vt:lpstr>Air Team</vt:lpstr>
      <vt:lpstr>SB Ind</vt:lpstr>
      <vt:lpstr>Air Ind</vt:lpstr>
      <vt:lpstr>Team Rank</vt:lpstr>
      <vt:lpstr>Position Averages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Walt</dc:creator>
  <cp:lastModifiedBy>John O'Connor</cp:lastModifiedBy>
  <cp:lastPrinted>2021-02-22T13:55:52Z</cp:lastPrinted>
  <dcterms:created xsi:type="dcterms:W3CDTF">2014-11-25T00:29:46Z</dcterms:created>
  <dcterms:modified xsi:type="dcterms:W3CDTF">2021-02-22T13:57:17Z</dcterms:modified>
</cp:coreProperties>
</file>