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wrighme\Desktop\"/>
    </mc:Choice>
  </mc:AlternateContent>
  <xr:revisionPtr revIDLastSave="0" documentId="8_{AF7D3F36-9CDF-4714-B3BA-66EB43703533}" xr6:coauthVersionLast="47" xr6:coauthVersionMax="47" xr10:uidLastSave="{00000000-0000-0000-0000-000000000000}"/>
  <bookViews>
    <workbookView xWindow="57492" yWindow="-108" windowWidth="29016" windowHeight="15816" firstSheet="1" activeTab="2" xr2:uid="{00000000-000D-0000-FFFF-FFFF00000000}"/>
  </bookViews>
  <sheets>
    <sheet name="S&amp;F" sheetId="5" state="hidden" r:id="rId1"/>
    <sheet name="Fringe Rates &amp; Tuition" sheetId="2" r:id="rId2"/>
    <sheet name="Budget no Match" sheetId="3" r:id="rId3"/>
    <sheet name="Budget w Match" sheetId="1"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0" i="3" l="1"/>
  <c r="AA54" i="1"/>
  <c r="V54" i="1"/>
  <c r="L54" i="1"/>
  <c r="G50" i="1"/>
  <c r="G51" i="1"/>
  <c r="Q42" i="1"/>
  <c r="R42" i="1"/>
  <c r="L42" i="1"/>
  <c r="M42" i="1"/>
  <c r="Q37" i="1"/>
  <c r="M36" i="1"/>
  <c r="L37" i="1"/>
  <c r="H36" i="1"/>
  <c r="G37" i="1"/>
  <c r="H38" i="1"/>
  <c r="R67" i="1"/>
  <c r="V67" i="1"/>
  <c r="W67" i="1"/>
  <c r="G27" i="1"/>
  <c r="G29" i="1"/>
  <c r="L29" i="1"/>
  <c r="Q29" i="1"/>
  <c r="R20" i="1"/>
  <c r="R63" i="1" s="1"/>
  <c r="G21" i="1"/>
  <c r="G64" i="1" s="1"/>
  <c r="G22" i="1"/>
  <c r="G65" i="1" s="1"/>
  <c r="AJ55" i="1"/>
  <c r="AM55" i="1" s="1"/>
  <c r="AP55" i="1" s="1"/>
  <c r="AS55" i="1" s="1"/>
  <c r="AV55" i="1" s="1"/>
  <c r="AA55" i="1" s="1"/>
  <c r="AJ54" i="1"/>
  <c r="AM54" i="1" s="1"/>
  <c r="AP54" i="1" s="1"/>
  <c r="AS54" i="1" s="1"/>
  <c r="AV54" i="1" s="1"/>
  <c r="AJ50" i="1"/>
  <c r="AM50" i="1" s="1"/>
  <c r="AP50" i="1" s="1"/>
  <c r="AS50" i="1" s="1"/>
  <c r="AV50" i="1" s="1"/>
  <c r="AJ51" i="1"/>
  <c r="AM51" i="1" s="1"/>
  <c r="AP51" i="1" s="1"/>
  <c r="AS51" i="1" s="1"/>
  <c r="AV51" i="1" s="1"/>
  <c r="AJ49" i="1"/>
  <c r="AM49" i="1" s="1"/>
  <c r="AP49" i="1" s="1"/>
  <c r="AS49" i="1" s="1"/>
  <c r="AV49" i="1" s="1"/>
  <c r="AA49" i="1" s="1"/>
  <c r="AA52" i="1" s="1"/>
  <c r="AJ41" i="1"/>
  <c r="AJ42" i="1"/>
  <c r="AJ43" i="1"/>
  <c r="AM43" i="1" s="1"/>
  <c r="L43" i="1" s="1"/>
  <c r="AJ44" i="1"/>
  <c r="AM44" i="1" s="1"/>
  <c r="L44" i="1" s="1"/>
  <c r="AJ40" i="1"/>
  <c r="AM40" i="1" s="1"/>
  <c r="M40" i="1" s="1"/>
  <c r="AJ35" i="1"/>
  <c r="AM35" i="1" s="1"/>
  <c r="L35" i="1" s="1"/>
  <c r="AJ36" i="1"/>
  <c r="AM36" i="1" s="1"/>
  <c r="L36" i="1" s="1"/>
  <c r="AJ37" i="1"/>
  <c r="H37" i="1" s="1"/>
  <c r="AJ38" i="1"/>
  <c r="AM38" i="1" s="1"/>
  <c r="AJ34" i="1"/>
  <c r="AM34" i="1" s="1"/>
  <c r="M34" i="1" s="1"/>
  <c r="AJ26" i="1"/>
  <c r="AM26" i="1" s="1"/>
  <c r="M26" i="1" s="1"/>
  <c r="M69" i="1" s="1"/>
  <c r="AJ27" i="1"/>
  <c r="AJ28" i="1"/>
  <c r="AJ29" i="1"/>
  <c r="AM29" i="1" s="1"/>
  <c r="AP29" i="1" s="1"/>
  <c r="R29" i="1" s="1"/>
  <c r="AJ25" i="1"/>
  <c r="AM25" i="1" s="1"/>
  <c r="AP25" i="1" s="1"/>
  <c r="R25" i="1" s="1"/>
  <c r="R68" i="1" s="1"/>
  <c r="AJ20" i="1"/>
  <c r="AM20" i="1" s="1"/>
  <c r="AP20" i="1" s="1"/>
  <c r="Q20" i="1" s="1"/>
  <c r="Q63" i="1" s="1"/>
  <c r="AJ21" i="1"/>
  <c r="AM21" i="1" s="1"/>
  <c r="AJ22" i="1"/>
  <c r="H22" i="1" s="1"/>
  <c r="H65" i="1" s="1"/>
  <c r="AJ23" i="1"/>
  <c r="AK23" i="1" s="1"/>
  <c r="AJ19" i="1"/>
  <c r="AK19" i="1" s="1"/>
  <c r="AV16" i="1"/>
  <c r="AS16" i="1"/>
  <c r="AP16" i="1"/>
  <c r="AM16" i="1"/>
  <c r="AJ16" i="1"/>
  <c r="AM42" i="1"/>
  <c r="AP42" i="1" s="1"/>
  <c r="AM37" i="1"/>
  <c r="AP37" i="1" s="1"/>
  <c r="R37" i="1" s="1"/>
  <c r="AK37" i="1"/>
  <c r="AK22" i="1"/>
  <c r="Z14" i="3"/>
  <c r="J52" i="3"/>
  <c r="W52" i="3"/>
  <c r="Z52" i="3" s="1"/>
  <c r="L52" i="3" s="1"/>
  <c r="W49" i="3"/>
  <c r="Z49" i="3" s="1"/>
  <c r="AC49" i="3" s="1"/>
  <c r="AF49" i="3" s="1"/>
  <c r="AI49" i="3" s="1"/>
  <c r="R49" i="3" s="1"/>
  <c r="W48" i="3"/>
  <c r="Z48" i="3" s="1"/>
  <c r="AC48" i="3" s="1"/>
  <c r="AF48" i="3" s="1"/>
  <c r="AI48" i="3" s="1"/>
  <c r="R48" i="3" s="1"/>
  <c r="W47" i="3"/>
  <c r="J47" i="3" s="1"/>
  <c r="W53" i="3"/>
  <c r="Z53" i="3" s="1"/>
  <c r="AC53" i="3" s="1"/>
  <c r="N53" i="3" s="1"/>
  <c r="J39" i="3"/>
  <c r="J40" i="3"/>
  <c r="J41" i="3"/>
  <c r="J42" i="3"/>
  <c r="L38" i="3"/>
  <c r="J38" i="3"/>
  <c r="J33" i="3"/>
  <c r="J34" i="3"/>
  <c r="J35" i="3"/>
  <c r="J36" i="3"/>
  <c r="J32" i="3"/>
  <c r="W39" i="3"/>
  <c r="Z39" i="3" s="1"/>
  <c r="W40" i="3"/>
  <c r="W41" i="3"/>
  <c r="Z41" i="3" s="1"/>
  <c r="AC41" i="3" s="1"/>
  <c r="N41" i="3" s="1"/>
  <c r="W42" i="3"/>
  <c r="Z42" i="3" s="1"/>
  <c r="AC42" i="3" s="1"/>
  <c r="N42" i="3" s="1"/>
  <c r="W38" i="3"/>
  <c r="Z38" i="3" s="1"/>
  <c r="AC38" i="3" s="1"/>
  <c r="N38" i="3" s="1"/>
  <c r="W33" i="3"/>
  <c r="Z33" i="3" s="1"/>
  <c r="AC33" i="3" s="1"/>
  <c r="N33" i="3" s="1"/>
  <c r="W34" i="3"/>
  <c r="Z34" i="3" s="1"/>
  <c r="L34" i="3" s="1"/>
  <c r="W35" i="3"/>
  <c r="Z35" i="3" s="1"/>
  <c r="L35" i="3" s="1"/>
  <c r="W36" i="3"/>
  <c r="Z36" i="3" s="1"/>
  <c r="W24" i="3"/>
  <c r="Z24" i="3" s="1"/>
  <c r="AC24" i="3" s="1"/>
  <c r="W25" i="3"/>
  <c r="Z25" i="3" s="1"/>
  <c r="W26" i="3"/>
  <c r="W27" i="3"/>
  <c r="Z27" i="3" s="1"/>
  <c r="AC27" i="3" s="1"/>
  <c r="N27" i="3" s="1"/>
  <c r="W23" i="3"/>
  <c r="Z23" i="3" s="1"/>
  <c r="W18" i="3"/>
  <c r="X18" i="3" s="1"/>
  <c r="W19" i="3"/>
  <c r="X19" i="3" s="1"/>
  <c r="W20" i="3"/>
  <c r="X20" i="3" s="1"/>
  <c r="W21" i="3"/>
  <c r="Z21" i="3" s="1"/>
  <c r="AA21" i="3" s="1"/>
  <c r="W17" i="3"/>
  <c r="X17" i="3" s="1"/>
  <c r="W32" i="3"/>
  <c r="Z32" i="3" s="1"/>
  <c r="X32" i="3"/>
  <c r="J18" i="3"/>
  <c r="J19" i="3"/>
  <c r="J20" i="3"/>
  <c r="J21" i="3"/>
  <c r="J23" i="3"/>
  <c r="J24" i="3"/>
  <c r="J25" i="3"/>
  <c r="J26" i="3"/>
  <c r="J27" i="3"/>
  <c r="AI14" i="3"/>
  <c r="AF14" i="3"/>
  <c r="AC14" i="3"/>
  <c r="W14" i="3"/>
  <c r="AA67" i="1"/>
  <c r="AB67" i="1"/>
  <c r="L67" i="1"/>
  <c r="G67" i="1"/>
  <c r="H67" i="1"/>
  <c r="AD31" i="1"/>
  <c r="AE31" i="1"/>
  <c r="G41" i="1"/>
  <c r="H41" i="1"/>
  <c r="G42" i="1"/>
  <c r="H42" i="1"/>
  <c r="G43" i="1"/>
  <c r="H43" i="1"/>
  <c r="G44" i="1"/>
  <c r="H44" i="1"/>
  <c r="C38" i="1"/>
  <c r="C37" i="1"/>
  <c r="C36" i="1"/>
  <c r="C35" i="1"/>
  <c r="C34" i="1"/>
  <c r="C20" i="1"/>
  <c r="C21" i="1"/>
  <c r="C22" i="1"/>
  <c r="C23" i="1"/>
  <c r="C36" i="3"/>
  <c r="C35" i="3"/>
  <c r="C34" i="3"/>
  <c r="C33" i="3"/>
  <c r="C32" i="3"/>
  <c r="C21" i="3"/>
  <c r="H56" i="1"/>
  <c r="H49" i="1"/>
  <c r="AE49" i="1" s="1"/>
  <c r="H50" i="1"/>
  <c r="AE50" i="1" s="1"/>
  <c r="H51" i="1"/>
  <c r="AE51" i="1" s="1"/>
  <c r="M56" i="1"/>
  <c r="R56" i="1"/>
  <c r="W56" i="1"/>
  <c r="AB56" i="1"/>
  <c r="J169" i="3"/>
  <c r="J170" i="3"/>
  <c r="L170" i="3"/>
  <c r="N170" i="3"/>
  <c r="P170" i="3"/>
  <c r="R170" i="3"/>
  <c r="K56" i="3"/>
  <c r="M56" i="3"/>
  <c r="O56" i="3"/>
  <c r="Q56" i="3"/>
  <c r="R169" i="3"/>
  <c r="P169" i="3"/>
  <c r="N169" i="3"/>
  <c r="L169" i="3"/>
  <c r="AD122" i="1"/>
  <c r="AE122" i="1"/>
  <c r="AB123" i="1"/>
  <c r="AA123" i="1"/>
  <c r="W123" i="1"/>
  <c r="V123" i="1"/>
  <c r="R123" i="1"/>
  <c r="Q123" i="1"/>
  <c r="M123" i="1"/>
  <c r="L123" i="1"/>
  <c r="H123" i="1"/>
  <c r="G123" i="1"/>
  <c r="J121" i="3"/>
  <c r="L121" i="3"/>
  <c r="N121" i="3"/>
  <c r="P121" i="3"/>
  <c r="R121" i="3"/>
  <c r="T120" i="3"/>
  <c r="AA182" i="1"/>
  <c r="V182" i="1"/>
  <c r="Q182" i="1"/>
  <c r="L182" i="1"/>
  <c r="G182" i="1"/>
  <c r="R181" i="3"/>
  <c r="P181" i="3"/>
  <c r="N181" i="3"/>
  <c r="L181" i="3"/>
  <c r="J181" i="3"/>
  <c r="J59" i="3"/>
  <c r="AE54" i="1"/>
  <c r="AE55" i="1"/>
  <c r="AD50" i="1"/>
  <c r="AD51" i="1"/>
  <c r="AC34" i="5"/>
  <c r="J17" i="3"/>
  <c r="X36" i="3" l="1"/>
  <c r="Z40" i="3"/>
  <c r="J48" i="3"/>
  <c r="P48" i="3"/>
  <c r="AA36" i="3"/>
  <c r="AC36" i="3"/>
  <c r="AF36" i="3" s="1"/>
  <c r="P36" i="3" s="1"/>
  <c r="X21" i="3"/>
  <c r="Z20" i="3"/>
  <c r="AC20" i="3" s="1"/>
  <c r="N20" i="3" s="1"/>
  <c r="L42" i="3"/>
  <c r="L41" i="3"/>
  <c r="L49" i="3"/>
  <c r="L53" i="3"/>
  <c r="Q54" i="1"/>
  <c r="Q56" i="1" s="1"/>
  <c r="L55" i="1"/>
  <c r="G55" i="1"/>
  <c r="Q55" i="1"/>
  <c r="G54" i="1"/>
  <c r="V55" i="1"/>
  <c r="G49" i="1"/>
  <c r="G52" i="1" s="1"/>
  <c r="Q49" i="1"/>
  <c r="Q52" i="1" s="1"/>
  <c r="L49" i="1"/>
  <c r="L52" i="1" s="1"/>
  <c r="V49" i="1"/>
  <c r="V52" i="1" s="1"/>
  <c r="H40" i="1"/>
  <c r="G40" i="1"/>
  <c r="L40" i="1"/>
  <c r="M44" i="1"/>
  <c r="M43" i="1"/>
  <c r="L38" i="1"/>
  <c r="M38" i="1"/>
  <c r="G36" i="1"/>
  <c r="L34" i="1"/>
  <c r="G34" i="1"/>
  <c r="H35" i="1"/>
  <c r="M35" i="1"/>
  <c r="AK36" i="1"/>
  <c r="H34" i="1"/>
  <c r="G35" i="1"/>
  <c r="G38" i="1"/>
  <c r="M37" i="1"/>
  <c r="L26" i="1"/>
  <c r="L69" i="1" s="1"/>
  <c r="Q25" i="1"/>
  <c r="Q68" i="1" s="1"/>
  <c r="M29" i="1"/>
  <c r="H26" i="1"/>
  <c r="H69" i="1" s="1"/>
  <c r="M25" i="1"/>
  <c r="M68" i="1" s="1"/>
  <c r="G26" i="1"/>
  <c r="G69" i="1" s="1"/>
  <c r="L25" i="1"/>
  <c r="L68" i="1" s="1"/>
  <c r="H29" i="1"/>
  <c r="H25" i="1"/>
  <c r="H68" i="1" s="1"/>
  <c r="H28" i="1"/>
  <c r="G25" i="1"/>
  <c r="G68" i="1" s="1"/>
  <c r="G28" i="1"/>
  <c r="H27" i="1"/>
  <c r="AM19" i="1"/>
  <c r="G19" i="1"/>
  <c r="G62" i="1" s="1"/>
  <c r="H19" i="1"/>
  <c r="J53" i="3"/>
  <c r="J54" i="3" s="1"/>
  <c r="L48" i="3"/>
  <c r="J49" i="3"/>
  <c r="Z47" i="3"/>
  <c r="L47" i="3" s="1"/>
  <c r="L39" i="3"/>
  <c r="AC32" i="3"/>
  <c r="N32" i="3" s="1"/>
  <c r="L32" i="3"/>
  <c r="X33" i="3"/>
  <c r="N36" i="3"/>
  <c r="L33" i="3"/>
  <c r="L36" i="3"/>
  <c r="AC23" i="3"/>
  <c r="AF23" i="3" s="1"/>
  <c r="P23" i="3" s="1"/>
  <c r="L23" i="3"/>
  <c r="Z26" i="3"/>
  <c r="Z19" i="3"/>
  <c r="Z18" i="3"/>
  <c r="AC18" i="3" s="1"/>
  <c r="N18" i="3" s="1"/>
  <c r="Z17" i="3"/>
  <c r="AC17" i="3" s="1"/>
  <c r="N17" i="3" s="1"/>
  <c r="Q67" i="1"/>
  <c r="M67" i="1"/>
  <c r="L21" i="1"/>
  <c r="L64" i="1" s="1"/>
  <c r="M21" i="1"/>
  <c r="M64" i="1" s="1"/>
  <c r="G23" i="1"/>
  <c r="AM22" i="1"/>
  <c r="H21" i="1"/>
  <c r="H64" i="1" s="1"/>
  <c r="M20" i="1"/>
  <c r="M63" i="1" s="1"/>
  <c r="L20" i="1"/>
  <c r="L63" i="1" s="1"/>
  <c r="H20" i="1"/>
  <c r="H63" i="1" s="1"/>
  <c r="H23" i="1"/>
  <c r="G20" i="1"/>
  <c r="G63" i="1" s="1"/>
  <c r="AM28" i="1"/>
  <c r="AP28" i="1" s="1"/>
  <c r="G70" i="1"/>
  <c r="AP44" i="1"/>
  <c r="AM41" i="1"/>
  <c r="AP40" i="1"/>
  <c r="AP35" i="1"/>
  <c r="AN35" i="1"/>
  <c r="AK35" i="1"/>
  <c r="AM27" i="1"/>
  <c r="AK20" i="1"/>
  <c r="AM23" i="1"/>
  <c r="AP23" i="1" s="1"/>
  <c r="AP38" i="1"/>
  <c r="AN38" i="1"/>
  <c r="AP34" i="1"/>
  <c r="AN34" i="1"/>
  <c r="AN19" i="1"/>
  <c r="AP19" i="1"/>
  <c r="AS37" i="1"/>
  <c r="AQ37" i="1"/>
  <c r="AP43" i="1"/>
  <c r="AS42" i="1"/>
  <c r="AS20" i="1"/>
  <c r="AQ20" i="1"/>
  <c r="AN36" i="1"/>
  <c r="AP36" i="1"/>
  <c r="AP21" i="1"/>
  <c r="AN21" i="1"/>
  <c r="AS25" i="1"/>
  <c r="AP26" i="1"/>
  <c r="AS29" i="1"/>
  <c r="AN20" i="1"/>
  <c r="AK21" i="1"/>
  <c r="AK34" i="1"/>
  <c r="AN37" i="1"/>
  <c r="AK38" i="1"/>
  <c r="N48" i="3"/>
  <c r="P49" i="3"/>
  <c r="N49" i="3"/>
  <c r="AF53" i="3"/>
  <c r="P53" i="3" s="1"/>
  <c r="AC52" i="3"/>
  <c r="N52" i="3" s="1"/>
  <c r="AA35" i="3"/>
  <c r="AC35" i="3"/>
  <c r="AC34" i="3"/>
  <c r="N34" i="3" s="1"/>
  <c r="AA34" i="3"/>
  <c r="X35" i="3"/>
  <c r="X34" i="3"/>
  <c r="L27" i="3"/>
  <c r="L21" i="3"/>
  <c r="AD33" i="3"/>
  <c r="AF33" i="3"/>
  <c r="P33" i="3" s="1"/>
  <c r="AI36" i="3"/>
  <c r="AG36" i="3"/>
  <c r="AF41" i="3"/>
  <c r="P41" i="3" s="1"/>
  <c r="AF38" i="3"/>
  <c r="P38" i="3" s="1"/>
  <c r="AF42" i="3"/>
  <c r="P42" i="3" s="1"/>
  <c r="AD36" i="3"/>
  <c r="AC39" i="3"/>
  <c r="N39" i="3" s="1"/>
  <c r="AA32" i="3"/>
  <c r="AA33" i="3"/>
  <c r="L25" i="3"/>
  <c r="AF24" i="3"/>
  <c r="P24" i="3" s="1"/>
  <c r="N24" i="3"/>
  <c r="L24" i="3"/>
  <c r="AF27" i="3"/>
  <c r="P27" i="3" s="1"/>
  <c r="AI24" i="3"/>
  <c r="AC25" i="3"/>
  <c r="N25" i="3" s="1"/>
  <c r="L17" i="3"/>
  <c r="AA20" i="3"/>
  <c r="AF20" i="3"/>
  <c r="P20" i="3" s="1"/>
  <c r="AC21" i="3"/>
  <c r="N21" i="3" s="1"/>
  <c r="AC19" i="3"/>
  <c r="N19" i="3" s="1"/>
  <c r="AA56" i="1"/>
  <c r="H52" i="1"/>
  <c r="J171" i="3"/>
  <c r="J28" i="3"/>
  <c r="G56" i="1"/>
  <c r="AE56" i="1"/>
  <c r="T170" i="3"/>
  <c r="V56" i="1"/>
  <c r="L56" i="1"/>
  <c r="AD123" i="1"/>
  <c r="L54" i="3"/>
  <c r="AG122" i="1"/>
  <c r="AG50" i="1"/>
  <c r="AG51" i="1"/>
  <c r="J60" i="3"/>
  <c r="J61" i="3"/>
  <c r="J62" i="3"/>
  <c r="J63" i="3"/>
  <c r="J64" i="3"/>
  <c r="J65" i="3"/>
  <c r="J66" i="3"/>
  <c r="J67" i="3"/>
  <c r="C17" i="3"/>
  <c r="N23" i="3" l="1"/>
  <c r="AA17" i="3"/>
  <c r="AC40" i="3"/>
  <c r="N40" i="3" s="1"/>
  <c r="L40" i="3"/>
  <c r="AF17" i="3"/>
  <c r="AI23" i="3"/>
  <c r="AD32" i="3"/>
  <c r="L20" i="3"/>
  <c r="J50" i="3"/>
  <c r="AD20" i="3"/>
  <c r="AD17" i="3"/>
  <c r="AF32" i="3"/>
  <c r="P32" i="3" s="1"/>
  <c r="AD18" i="3"/>
  <c r="AF18" i="3"/>
  <c r="P18" i="3" s="1"/>
  <c r="AA18" i="3"/>
  <c r="AC26" i="3"/>
  <c r="N26" i="3" s="1"/>
  <c r="T49" i="3"/>
  <c r="L18" i="3"/>
  <c r="T48" i="3"/>
  <c r="L50" i="3"/>
  <c r="AD55" i="1"/>
  <c r="AG55" i="1" s="1"/>
  <c r="AD54" i="1"/>
  <c r="AD49" i="1"/>
  <c r="AG49" i="1" s="1"/>
  <c r="V42" i="1"/>
  <c r="W42" i="1"/>
  <c r="Q43" i="1"/>
  <c r="R43" i="1"/>
  <c r="R40" i="1"/>
  <c r="Q40" i="1"/>
  <c r="AP41" i="1"/>
  <c r="M41" i="1"/>
  <c r="L41" i="1"/>
  <c r="Q44" i="1"/>
  <c r="R44" i="1"/>
  <c r="Q38" i="1"/>
  <c r="R38" i="1"/>
  <c r="R36" i="1"/>
  <c r="Q36" i="1"/>
  <c r="W37" i="1"/>
  <c r="V37" i="1"/>
  <c r="R34" i="1"/>
  <c r="Q34" i="1"/>
  <c r="AQ35" i="1"/>
  <c r="Q35" i="1"/>
  <c r="R35" i="1"/>
  <c r="Q28" i="1"/>
  <c r="R28" i="1"/>
  <c r="V29" i="1"/>
  <c r="W29" i="1"/>
  <c r="L28" i="1"/>
  <c r="M28" i="1"/>
  <c r="L27" i="1"/>
  <c r="M27" i="1"/>
  <c r="M70" i="1" s="1"/>
  <c r="H70" i="1"/>
  <c r="Q26" i="1"/>
  <c r="R26" i="1"/>
  <c r="V25" i="1"/>
  <c r="W25" i="1"/>
  <c r="W68" i="1" s="1"/>
  <c r="Q19" i="1"/>
  <c r="Q62" i="1" s="1"/>
  <c r="R19" i="1"/>
  <c r="R62" i="1" s="1"/>
  <c r="AN23" i="1"/>
  <c r="H62" i="1"/>
  <c r="M19" i="1"/>
  <c r="M62" i="1" s="1"/>
  <c r="L19" i="1"/>
  <c r="L62" i="1" s="1"/>
  <c r="AJ36" i="3"/>
  <c r="R36" i="3"/>
  <c r="T36" i="3" s="1"/>
  <c r="AF35" i="3"/>
  <c r="N35" i="3"/>
  <c r="L26" i="3"/>
  <c r="AA19" i="3"/>
  <c r="L19" i="3"/>
  <c r="AS44" i="1"/>
  <c r="AS40" i="1"/>
  <c r="V20" i="1"/>
  <c r="V63" i="1" s="1"/>
  <c r="W20" i="1"/>
  <c r="H66" i="1"/>
  <c r="Q21" i="1"/>
  <c r="Q64" i="1" s="1"/>
  <c r="R21" i="1"/>
  <c r="R64" i="1" s="1"/>
  <c r="Q23" i="1"/>
  <c r="Q66" i="1" s="1"/>
  <c r="R23" i="1"/>
  <c r="R66" i="1" s="1"/>
  <c r="L23" i="1"/>
  <c r="L66" i="1" s="1"/>
  <c r="M23" i="1"/>
  <c r="M66" i="1" s="1"/>
  <c r="G66" i="1"/>
  <c r="AP22" i="1"/>
  <c r="M22" i="1"/>
  <c r="AN22" i="1"/>
  <c r="L22" i="1"/>
  <c r="AS35" i="1"/>
  <c r="AP27" i="1"/>
  <c r="AS38" i="1"/>
  <c r="AQ38" i="1"/>
  <c r="AV44" i="1"/>
  <c r="AS23" i="1"/>
  <c r="AQ23" i="1"/>
  <c r="AS41" i="1"/>
  <c r="AS26" i="1"/>
  <c r="AV42" i="1"/>
  <c r="AS43" i="1"/>
  <c r="AV37" i="1"/>
  <c r="AT37" i="1"/>
  <c r="AV29" i="1"/>
  <c r="AV20" i="1"/>
  <c r="AT20" i="1"/>
  <c r="AS36" i="1"/>
  <c r="AQ36" i="1"/>
  <c r="AV25" i="1"/>
  <c r="AS34" i="1"/>
  <c r="AQ34" i="1"/>
  <c r="AS21" i="1"/>
  <c r="AQ21" i="1"/>
  <c r="AS28" i="1"/>
  <c r="AS19" i="1"/>
  <c r="AQ19" i="1"/>
  <c r="N54" i="3"/>
  <c r="AC47" i="3"/>
  <c r="N47" i="3" s="1"/>
  <c r="AF52" i="3"/>
  <c r="P52" i="3" s="1"/>
  <c r="P54" i="3" s="1"/>
  <c r="AI53" i="3"/>
  <c r="R53" i="3" s="1"/>
  <c r="T53" i="3" s="1"/>
  <c r="AF34" i="3"/>
  <c r="P34" i="3" s="1"/>
  <c r="AD34" i="3"/>
  <c r="AD35" i="3"/>
  <c r="AG32" i="3"/>
  <c r="AI32" i="3"/>
  <c r="AI42" i="3"/>
  <c r="AF40" i="3"/>
  <c r="P40" i="3" s="1"/>
  <c r="AI41" i="3"/>
  <c r="AI38" i="3"/>
  <c r="AI33" i="3"/>
  <c r="AG33" i="3"/>
  <c r="AF39" i="3"/>
  <c r="P39" i="3" s="1"/>
  <c r="R24" i="3"/>
  <c r="T24" i="3" s="1"/>
  <c r="R23" i="3"/>
  <c r="T23" i="3" s="1"/>
  <c r="AF25" i="3"/>
  <c r="P25" i="3" s="1"/>
  <c r="AF26" i="3"/>
  <c r="P26" i="3" s="1"/>
  <c r="AI27" i="3"/>
  <c r="P17" i="3"/>
  <c r="AG17" i="3"/>
  <c r="AI17" i="3"/>
  <c r="AF21" i="3"/>
  <c r="P21" i="3" s="1"/>
  <c r="AD21" i="3"/>
  <c r="AD19" i="3"/>
  <c r="AF19" i="3"/>
  <c r="P19" i="3" s="1"/>
  <c r="AI20" i="3"/>
  <c r="R20" i="3" s="1"/>
  <c r="AG20" i="3"/>
  <c r="AD52" i="1"/>
  <c r="AE52" i="1"/>
  <c r="AG54" i="1"/>
  <c r="J88" i="3"/>
  <c r="AA11" i="5"/>
  <c r="AB11" i="5" s="1"/>
  <c r="X11" i="5"/>
  <c r="Y11" i="5" s="1"/>
  <c r="V11" i="5"/>
  <c r="AI18" i="3" l="1"/>
  <c r="R18" i="3" s="1"/>
  <c r="AG18" i="3"/>
  <c r="AD56" i="1"/>
  <c r="AA42" i="1"/>
  <c r="AB42" i="1"/>
  <c r="AE42" i="1" s="1"/>
  <c r="AA44" i="1"/>
  <c r="AB44" i="1"/>
  <c r="W41" i="1"/>
  <c r="V41" i="1"/>
  <c r="AV40" i="1"/>
  <c r="W40" i="1"/>
  <c r="V40" i="1"/>
  <c r="AD42" i="1"/>
  <c r="V43" i="1"/>
  <c r="W43" i="1"/>
  <c r="V44" i="1"/>
  <c r="W44" i="1"/>
  <c r="Q41" i="1"/>
  <c r="R41" i="1"/>
  <c r="AW37" i="1"/>
  <c r="AB37" i="1"/>
  <c r="AA37" i="1"/>
  <c r="AD37" i="1" s="1"/>
  <c r="AV35" i="1"/>
  <c r="V35" i="1"/>
  <c r="W35" i="1"/>
  <c r="V36" i="1"/>
  <c r="W36" i="1"/>
  <c r="AE37" i="1"/>
  <c r="V34" i="1"/>
  <c r="W34" i="1"/>
  <c r="V38" i="1"/>
  <c r="W38" i="1"/>
  <c r="V26" i="1"/>
  <c r="V69" i="1" s="1"/>
  <c r="W26" i="1"/>
  <c r="W69" i="1" s="1"/>
  <c r="AA29" i="1"/>
  <c r="AD29" i="1" s="1"/>
  <c r="AB29" i="1"/>
  <c r="AE29" i="1" s="1"/>
  <c r="Q69" i="1"/>
  <c r="V68" i="1"/>
  <c r="AA25" i="1"/>
  <c r="AA68" i="1" s="1"/>
  <c r="AB25" i="1"/>
  <c r="AB68" i="1" s="1"/>
  <c r="W28" i="1"/>
  <c r="V28" i="1"/>
  <c r="R69" i="1"/>
  <c r="Q27" i="1"/>
  <c r="Q70" i="1" s="1"/>
  <c r="R27" i="1"/>
  <c r="R70" i="1" s="1"/>
  <c r="L70" i="1"/>
  <c r="V19" i="1"/>
  <c r="V62" i="1" s="1"/>
  <c r="W19" i="1"/>
  <c r="W62" i="1" s="1"/>
  <c r="R42" i="3"/>
  <c r="T42" i="3" s="1"/>
  <c r="R38" i="3"/>
  <c r="T38" i="3" s="1"/>
  <c r="R41" i="3"/>
  <c r="T41" i="3" s="1"/>
  <c r="P35" i="3"/>
  <c r="AI35" i="3"/>
  <c r="AG35" i="3"/>
  <c r="AJ32" i="3"/>
  <c r="R32" i="3"/>
  <c r="T32" i="3" s="1"/>
  <c r="AJ33" i="3"/>
  <c r="R33" i="3"/>
  <c r="T33" i="3" s="1"/>
  <c r="AT35" i="1"/>
  <c r="M65" i="1"/>
  <c r="Q22" i="1"/>
  <c r="Q65" i="1" s="1"/>
  <c r="R22" i="1"/>
  <c r="R65" i="1" s="1"/>
  <c r="AQ22" i="1"/>
  <c r="AS22" i="1"/>
  <c r="AW20" i="1"/>
  <c r="AA20" i="1"/>
  <c r="AB20" i="1"/>
  <c r="AB63" i="1" s="1"/>
  <c r="V21" i="1"/>
  <c r="V64" i="1" s="1"/>
  <c r="W21" i="1"/>
  <c r="W64" i="1" s="1"/>
  <c r="V23" i="1"/>
  <c r="V66" i="1" s="1"/>
  <c r="W23" i="1"/>
  <c r="W63" i="1"/>
  <c r="L65" i="1"/>
  <c r="AS27" i="1"/>
  <c r="AV26" i="1"/>
  <c r="AV43" i="1"/>
  <c r="AV23" i="1"/>
  <c r="AT23" i="1"/>
  <c r="AT38" i="1"/>
  <c r="AV38" i="1"/>
  <c r="AT34" i="1"/>
  <c r="AV34" i="1"/>
  <c r="AV19" i="1"/>
  <c r="AT19" i="1"/>
  <c r="AV36" i="1"/>
  <c r="AT36" i="1"/>
  <c r="AV28" i="1"/>
  <c r="AT21" i="1"/>
  <c r="AV21" i="1"/>
  <c r="AV41" i="1"/>
  <c r="N50" i="3"/>
  <c r="AF47" i="3"/>
  <c r="P47" i="3" s="1"/>
  <c r="P50" i="3" s="1"/>
  <c r="AI52" i="3"/>
  <c r="R52" i="3" s="1"/>
  <c r="R54" i="3" s="1"/>
  <c r="T54" i="3" s="1"/>
  <c r="AI34" i="3"/>
  <c r="AG34" i="3"/>
  <c r="R27" i="3"/>
  <c r="T27" i="3" s="1"/>
  <c r="AI39" i="3"/>
  <c r="AI40" i="3"/>
  <c r="AI26" i="3"/>
  <c r="AI25" i="3"/>
  <c r="AJ18" i="3"/>
  <c r="T18" i="3"/>
  <c r="AJ17" i="3"/>
  <c r="R17" i="3"/>
  <c r="T17" i="3" s="1"/>
  <c r="AJ20" i="3"/>
  <c r="T20" i="3"/>
  <c r="AG21" i="3"/>
  <c r="AI21" i="3"/>
  <c r="R21" i="3" s="1"/>
  <c r="AI19" i="3"/>
  <c r="R19" i="3" s="1"/>
  <c r="AG19" i="3"/>
  <c r="AG52" i="1"/>
  <c r="AA72" i="1"/>
  <c r="AB72" i="1"/>
  <c r="V72" i="1"/>
  <c r="W72" i="1"/>
  <c r="Q72" i="1"/>
  <c r="R72" i="1"/>
  <c r="L72" i="1"/>
  <c r="M72" i="1"/>
  <c r="G72" i="1"/>
  <c r="H72" i="1"/>
  <c r="AB61" i="1"/>
  <c r="AA61" i="1"/>
  <c r="W61" i="1"/>
  <c r="V61" i="1"/>
  <c r="R61" i="1"/>
  <c r="Q61" i="1"/>
  <c r="M61" i="1"/>
  <c r="L61" i="1"/>
  <c r="H61" i="1"/>
  <c r="G61" i="1"/>
  <c r="G173" i="1"/>
  <c r="G168" i="1"/>
  <c r="G158" i="1"/>
  <c r="G150" i="1"/>
  <c r="G143" i="1"/>
  <c r="G137" i="1"/>
  <c r="G111" i="1"/>
  <c r="G104" i="1"/>
  <c r="G97" i="1"/>
  <c r="G90" i="1"/>
  <c r="G81" i="1"/>
  <c r="G45" i="1"/>
  <c r="G30" i="1"/>
  <c r="J166" i="3"/>
  <c r="J156" i="3"/>
  <c r="J148" i="3"/>
  <c r="J135" i="3"/>
  <c r="J79" i="3"/>
  <c r="J43" i="3"/>
  <c r="R137" i="1"/>
  <c r="Q137" i="1"/>
  <c r="AE172" i="1"/>
  <c r="AD172" i="1"/>
  <c r="AE171" i="1"/>
  <c r="AD171" i="1"/>
  <c r="AE167" i="1"/>
  <c r="AD167" i="1"/>
  <c r="AE166" i="1"/>
  <c r="AD166" i="1"/>
  <c r="AE165" i="1"/>
  <c r="AD165" i="1"/>
  <c r="AE164" i="1"/>
  <c r="AD164" i="1"/>
  <c r="AE163" i="1"/>
  <c r="AD163" i="1"/>
  <c r="AE162" i="1"/>
  <c r="AD162" i="1"/>
  <c r="AE161" i="1"/>
  <c r="AD161" i="1"/>
  <c r="AE157" i="1"/>
  <c r="AD157" i="1"/>
  <c r="AE156" i="1"/>
  <c r="AD156" i="1"/>
  <c r="AE155" i="1"/>
  <c r="AD155" i="1"/>
  <c r="AE154" i="1"/>
  <c r="AD154" i="1"/>
  <c r="AE153" i="1"/>
  <c r="AD153" i="1"/>
  <c r="AE149" i="1"/>
  <c r="AD149" i="1"/>
  <c r="AE148" i="1"/>
  <c r="AD148" i="1"/>
  <c r="AE147" i="1"/>
  <c r="AD147" i="1"/>
  <c r="AE146" i="1"/>
  <c r="AD146" i="1"/>
  <c r="AE142" i="1"/>
  <c r="AD142" i="1"/>
  <c r="AE141" i="1"/>
  <c r="AD141" i="1"/>
  <c r="AE140" i="1"/>
  <c r="AD140" i="1"/>
  <c r="AE136" i="1"/>
  <c r="AD136" i="1"/>
  <c r="AE135" i="1"/>
  <c r="AD135" i="1"/>
  <c r="AE134" i="1"/>
  <c r="AD134" i="1"/>
  <c r="AE133" i="1"/>
  <c r="AD133" i="1"/>
  <c r="AE132" i="1"/>
  <c r="AD132" i="1"/>
  <c r="AE131" i="1"/>
  <c r="AD131" i="1"/>
  <c r="AE130" i="1"/>
  <c r="AD130" i="1"/>
  <c r="AE129" i="1"/>
  <c r="AD129" i="1"/>
  <c r="AE128" i="1"/>
  <c r="AD128" i="1"/>
  <c r="AE127" i="1"/>
  <c r="AD127" i="1"/>
  <c r="AE126" i="1"/>
  <c r="AD126" i="1"/>
  <c r="AE121" i="1"/>
  <c r="AD121" i="1"/>
  <c r="AE120" i="1"/>
  <c r="AD120" i="1"/>
  <c r="AE119" i="1"/>
  <c r="AD119" i="1"/>
  <c r="AE118" i="1"/>
  <c r="AD118" i="1"/>
  <c r="AE117" i="1"/>
  <c r="AD117" i="1"/>
  <c r="AE116" i="1"/>
  <c r="AD116" i="1"/>
  <c r="AE115" i="1"/>
  <c r="AD115" i="1"/>
  <c r="AE110" i="1"/>
  <c r="AD110" i="1"/>
  <c r="AE109" i="1"/>
  <c r="AD109" i="1"/>
  <c r="AE108" i="1"/>
  <c r="AD108" i="1"/>
  <c r="AE107" i="1"/>
  <c r="AD107" i="1"/>
  <c r="AE106" i="1"/>
  <c r="AD106" i="1"/>
  <c r="AE103" i="1"/>
  <c r="AD103" i="1"/>
  <c r="AE102" i="1"/>
  <c r="AD102" i="1"/>
  <c r="AE101" i="1"/>
  <c r="AD101" i="1"/>
  <c r="AE100" i="1"/>
  <c r="AD100" i="1"/>
  <c r="AE99" i="1"/>
  <c r="AD99" i="1"/>
  <c r="AE96" i="1"/>
  <c r="AD96" i="1"/>
  <c r="AE95" i="1"/>
  <c r="AD95" i="1"/>
  <c r="AE94" i="1"/>
  <c r="AD94" i="1"/>
  <c r="AE93" i="1"/>
  <c r="AD93" i="1"/>
  <c r="AE92" i="1"/>
  <c r="AD92" i="1"/>
  <c r="AE89" i="1"/>
  <c r="AD89" i="1"/>
  <c r="AE88" i="1"/>
  <c r="AD88" i="1"/>
  <c r="AE87" i="1"/>
  <c r="AD87" i="1"/>
  <c r="AE86" i="1"/>
  <c r="AD86" i="1"/>
  <c r="AE85" i="1"/>
  <c r="AD85" i="1"/>
  <c r="AE80" i="1"/>
  <c r="AD80" i="1"/>
  <c r="AE79" i="1"/>
  <c r="AD79" i="1"/>
  <c r="AE78" i="1"/>
  <c r="AD78" i="1"/>
  <c r="T169" i="3"/>
  <c r="T165" i="3"/>
  <c r="T164" i="3"/>
  <c r="T163" i="3"/>
  <c r="T162" i="3"/>
  <c r="T161" i="3"/>
  <c r="T160" i="3"/>
  <c r="T159" i="3"/>
  <c r="T155" i="3"/>
  <c r="T154" i="3"/>
  <c r="T153" i="3"/>
  <c r="T152" i="3"/>
  <c r="T151" i="3"/>
  <c r="T147" i="3"/>
  <c r="T146" i="3"/>
  <c r="T145" i="3"/>
  <c r="T144" i="3"/>
  <c r="T134" i="3"/>
  <c r="T133" i="3"/>
  <c r="T132" i="3"/>
  <c r="T131" i="3"/>
  <c r="T130" i="3"/>
  <c r="T129" i="3"/>
  <c r="T128" i="3"/>
  <c r="T127" i="3"/>
  <c r="T126" i="3"/>
  <c r="T125" i="3"/>
  <c r="T124" i="3"/>
  <c r="T119" i="3"/>
  <c r="T118" i="3"/>
  <c r="T117" i="3"/>
  <c r="T116" i="3"/>
  <c r="T115" i="3"/>
  <c r="T114" i="3"/>
  <c r="T113" i="3"/>
  <c r="T108" i="3"/>
  <c r="T107" i="3"/>
  <c r="T106" i="3"/>
  <c r="T105" i="3"/>
  <c r="T104" i="3"/>
  <c r="T101" i="3"/>
  <c r="T100" i="3"/>
  <c r="T99" i="3"/>
  <c r="T98" i="3"/>
  <c r="T97" i="3"/>
  <c r="T94" i="3"/>
  <c r="T93" i="3"/>
  <c r="T92" i="3"/>
  <c r="T91" i="3"/>
  <c r="T90" i="3"/>
  <c r="T87" i="3"/>
  <c r="T86" i="3"/>
  <c r="T85" i="3"/>
  <c r="T84" i="3"/>
  <c r="T83" i="3"/>
  <c r="T78" i="3"/>
  <c r="T77" i="3"/>
  <c r="T76" i="3"/>
  <c r="H111" i="1"/>
  <c r="L111" i="1"/>
  <c r="M111" i="1"/>
  <c r="Q111" i="1"/>
  <c r="R111" i="1"/>
  <c r="V111" i="1"/>
  <c r="W111" i="1"/>
  <c r="AA111" i="1"/>
  <c r="AB111" i="1"/>
  <c r="H104" i="1"/>
  <c r="L104" i="1"/>
  <c r="M104" i="1"/>
  <c r="Q104" i="1"/>
  <c r="R104" i="1"/>
  <c r="V104" i="1"/>
  <c r="W104" i="1"/>
  <c r="AA104" i="1"/>
  <c r="AB104" i="1"/>
  <c r="T139" i="3"/>
  <c r="T140" i="3"/>
  <c r="T138" i="3"/>
  <c r="J95" i="3"/>
  <c r="L109" i="3"/>
  <c r="N109" i="3"/>
  <c r="P109" i="3"/>
  <c r="R109" i="3"/>
  <c r="J109" i="3"/>
  <c r="L102" i="3"/>
  <c r="N102" i="3"/>
  <c r="P102" i="3"/>
  <c r="R102" i="3"/>
  <c r="J102" i="3"/>
  <c r="L95" i="3"/>
  <c r="N95" i="3"/>
  <c r="P95" i="3"/>
  <c r="R95" i="3"/>
  <c r="L88" i="3"/>
  <c r="N88" i="3"/>
  <c r="P88" i="3"/>
  <c r="R88" i="3"/>
  <c r="H97" i="1"/>
  <c r="L97" i="1"/>
  <c r="M97" i="1"/>
  <c r="Q97" i="1"/>
  <c r="R97" i="1"/>
  <c r="V97" i="1"/>
  <c r="W97" i="1"/>
  <c r="AA97" i="1"/>
  <c r="AB97" i="1"/>
  <c r="H90" i="1"/>
  <c r="L90" i="1"/>
  <c r="M90" i="1"/>
  <c r="Q90" i="1"/>
  <c r="R90" i="1"/>
  <c r="V90" i="1"/>
  <c r="W90" i="1"/>
  <c r="AA90" i="1"/>
  <c r="AB90" i="1"/>
  <c r="H45" i="1"/>
  <c r="H30" i="1"/>
  <c r="AE44" i="1" l="1"/>
  <c r="AD44" i="1"/>
  <c r="AG44" i="1" s="1"/>
  <c r="AG42" i="1"/>
  <c r="AA43" i="1"/>
  <c r="AD43" i="1" s="1"/>
  <c r="AB43" i="1"/>
  <c r="AE43" i="1" s="1"/>
  <c r="AB40" i="1"/>
  <c r="AA40" i="1"/>
  <c r="AA41" i="1"/>
  <c r="AD41" i="1" s="1"/>
  <c r="AB41" i="1"/>
  <c r="AE41" i="1" s="1"/>
  <c r="AD34" i="1"/>
  <c r="AG34" i="1" s="1"/>
  <c r="AW38" i="1"/>
  <c r="AA38" i="1"/>
  <c r="AD38" i="1" s="1"/>
  <c r="AB38" i="1"/>
  <c r="AE38" i="1" s="1"/>
  <c r="AW34" i="1"/>
  <c r="AA34" i="1"/>
  <c r="AB34" i="1"/>
  <c r="AE34" i="1" s="1"/>
  <c r="AD35" i="1"/>
  <c r="AW36" i="1"/>
  <c r="AA36" i="1"/>
  <c r="AD36" i="1" s="1"/>
  <c r="AB36" i="1"/>
  <c r="AE36" i="1" s="1"/>
  <c r="AW35" i="1"/>
  <c r="AA35" i="1"/>
  <c r="AB35" i="1"/>
  <c r="AE35" i="1" s="1"/>
  <c r="AG37" i="1"/>
  <c r="AG29" i="1"/>
  <c r="AE25" i="1"/>
  <c r="AA26" i="1"/>
  <c r="AB26" i="1"/>
  <c r="AB69" i="1" s="1"/>
  <c r="V27" i="1"/>
  <c r="W27" i="1"/>
  <c r="W70" i="1" s="1"/>
  <c r="AD25" i="1"/>
  <c r="AA28" i="1"/>
  <c r="AD28" i="1" s="1"/>
  <c r="AB28" i="1"/>
  <c r="AE28" i="1" s="1"/>
  <c r="AW19" i="1"/>
  <c r="AB19" i="1"/>
  <c r="AA19" i="1"/>
  <c r="AE20" i="1"/>
  <c r="R39" i="3"/>
  <c r="T39" i="3" s="1"/>
  <c r="R40" i="3"/>
  <c r="T40" i="3" s="1"/>
  <c r="AJ34" i="3"/>
  <c r="R34" i="3"/>
  <c r="T34" i="3" s="1"/>
  <c r="AJ35" i="3"/>
  <c r="R35" i="3"/>
  <c r="T35" i="3" s="1"/>
  <c r="AW21" i="1"/>
  <c r="AA21" i="1"/>
  <c r="AB21" i="1"/>
  <c r="AB64" i="1" s="1"/>
  <c r="AA63" i="1"/>
  <c r="AD20" i="1"/>
  <c r="V22" i="1"/>
  <c r="W22" i="1"/>
  <c r="W65" i="1" s="1"/>
  <c r="AT22" i="1"/>
  <c r="AV22" i="1"/>
  <c r="W66" i="1"/>
  <c r="AW23" i="1"/>
  <c r="AB23" i="1"/>
  <c r="AB66" i="1" s="1"/>
  <c r="AA23" i="1"/>
  <c r="AA66" i="1" s="1"/>
  <c r="AV27" i="1"/>
  <c r="T52" i="3"/>
  <c r="AI47" i="3"/>
  <c r="R47" i="3" s="1"/>
  <c r="R50" i="3" s="1"/>
  <c r="T50" i="3" s="1"/>
  <c r="R26" i="3"/>
  <c r="T26" i="3" s="1"/>
  <c r="R25" i="3"/>
  <c r="T25" i="3" s="1"/>
  <c r="AJ19" i="3"/>
  <c r="T19" i="3"/>
  <c r="AJ21" i="3"/>
  <c r="T21" i="3"/>
  <c r="H71" i="1"/>
  <c r="G71" i="1"/>
  <c r="G73" i="1" s="1"/>
  <c r="H58" i="1"/>
  <c r="G58" i="1"/>
  <c r="J56" i="3"/>
  <c r="AA112" i="1"/>
  <c r="W112" i="1"/>
  <c r="V112" i="1"/>
  <c r="Q112" i="1"/>
  <c r="M112" i="1"/>
  <c r="L112" i="1"/>
  <c r="R112" i="1"/>
  <c r="AB112" i="1"/>
  <c r="H112" i="1"/>
  <c r="G112" i="1"/>
  <c r="N110" i="3"/>
  <c r="P110" i="3"/>
  <c r="L110" i="3"/>
  <c r="AE104" i="1"/>
  <c r="T109" i="3"/>
  <c r="T102" i="3"/>
  <c r="T95" i="3"/>
  <c r="R110" i="3"/>
  <c r="T88" i="3"/>
  <c r="AE97" i="1"/>
  <c r="AD97" i="1"/>
  <c r="AD104" i="1"/>
  <c r="AE90" i="1"/>
  <c r="AD111" i="1"/>
  <c r="AD90" i="1"/>
  <c r="AE111" i="1"/>
  <c r="AG171" i="1"/>
  <c r="AG101" i="1"/>
  <c r="AG116" i="1"/>
  <c r="AG149" i="1"/>
  <c r="AG118" i="1"/>
  <c r="AG99" i="1"/>
  <c r="AG165" i="1"/>
  <c r="AG131" i="1"/>
  <c r="AG88" i="1"/>
  <c r="AG126" i="1"/>
  <c r="AG163" i="1"/>
  <c r="AG100" i="1"/>
  <c r="AG130" i="1"/>
  <c r="AG108" i="1"/>
  <c r="AG102" i="1"/>
  <c r="AG157" i="1"/>
  <c r="AG147" i="1"/>
  <c r="AG107" i="1"/>
  <c r="AG92" i="1"/>
  <c r="AG132" i="1"/>
  <c r="AG119" i="1"/>
  <c r="AG141" i="1"/>
  <c r="AG87" i="1"/>
  <c r="AG79" i="1"/>
  <c r="AG136" i="1"/>
  <c r="AG129" i="1"/>
  <c r="AG106" i="1"/>
  <c r="AG148" i="1"/>
  <c r="AG109" i="1"/>
  <c r="AG93" i="1"/>
  <c r="AG155" i="1"/>
  <c r="AG135" i="1"/>
  <c r="AG115" i="1"/>
  <c r="AG133" i="1"/>
  <c r="AG146" i="1"/>
  <c r="AG134" i="1"/>
  <c r="AG166" i="1"/>
  <c r="AG154" i="1"/>
  <c r="AG120" i="1"/>
  <c r="AG103" i="1"/>
  <c r="AG95" i="1"/>
  <c r="AG86" i="1"/>
  <c r="AG121" i="1"/>
  <c r="AG80" i="1"/>
  <c r="AG172" i="1"/>
  <c r="AG117" i="1"/>
  <c r="AG140" i="1"/>
  <c r="AG162" i="1"/>
  <c r="AG153" i="1"/>
  <c r="AG142" i="1"/>
  <c r="AG110" i="1"/>
  <c r="AG89" i="1"/>
  <c r="AG85" i="1"/>
  <c r="AG78" i="1"/>
  <c r="AG96" i="1"/>
  <c r="AG156" i="1"/>
  <c r="AG94" i="1"/>
  <c r="AG167" i="1"/>
  <c r="AG127" i="1"/>
  <c r="AG164" i="1"/>
  <c r="AG161" i="1"/>
  <c r="AG128" i="1"/>
  <c r="AE26" i="1" l="1"/>
  <c r="AD23" i="1"/>
  <c r="AG41" i="1"/>
  <c r="AG43" i="1"/>
  <c r="AG35" i="1"/>
  <c r="AG38" i="1"/>
  <c r="AG36" i="1"/>
  <c r="AG28" i="1"/>
  <c r="V70" i="1"/>
  <c r="AA69" i="1"/>
  <c r="AD26" i="1"/>
  <c r="AG26" i="1" s="1"/>
  <c r="AB27" i="1"/>
  <c r="AB70" i="1" s="1"/>
  <c r="AA27" i="1"/>
  <c r="AA70" i="1" s="1"/>
  <c r="AG25" i="1"/>
  <c r="AA62" i="1"/>
  <c r="AD19" i="1"/>
  <c r="AE21" i="1"/>
  <c r="AG20" i="1"/>
  <c r="AB62" i="1"/>
  <c r="AE19" i="1"/>
  <c r="V65" i="1"/>
  <c r="AW22" i="1"/>
  <c r="AB22" i="1"/>
  <c r="AA22" i="1"/>
  <c r="AA65" i="1" s="1"/>
  <c r="AE23" i="1"/>
  <c r="AG23" i="1" s="1"/>
  <c r="AA64" i="1"/>
  <c r="AD21" i="1"/>
  <c r="T47" i="3"/>
  <c r="G175" i="1"/>
  <c r="AE112" i="1"/>
  <c r="G75" i="1"/>
  <c r="AG104" i="1"/>
  <c r="T110" i="3"/>
  <c r="AG111" i="1"/>
  <c r="AG97" i="1"/>
  <c r="AG90" i="1"/>
  <c r="AE27" i="1" l="1"/>
  <c r="AD27" i="1"/>
  <c r="AG21" i="1"/>
  <c r="AG19" i="1"/>
  <c r="AB65" i="1"/>
  <c r="AE22" i="1"/>
  <c r="AD22" i="1"/>
  <c r="J141" i="3"/>
  <c r="J68" i="3"/>
  <c r="J70" i="3"/>
  <c r="L43" i="3"/>
  <c r="N43" i="3"/>
  <c r="P43" i="3"/>
  <c r="R43" i="3"/>
  <c r="L28" i="3"/>
  <c r="N28" i="3"/>
  <c r="P28" i="3"/>
  <c r="R28" i="3"/>
  <c r="H173" i="1"/>
  <c r="L173" i="1"/>
  <c r="M173" i="1"/>
  <c r="Q173" i="1"/>
  <c r="R173" i="1"/>
  <c r="V173" i="1"/>
  <c r="W173" i="1"/>
  <c r="AA173" i="1"/>
  <c r="AB173" i="1"/>
  <c r="H168" i="1"/>
  <c r="L168" i="1"/>
  <c r="M168" i="1"/>
  <c r="Q168" i="1"/>
  <c r="R168" i="1"/>
  <c r="V168" i="1"/>
  <c r="W168" i="1"/>
  <c r="AA168" i="1"/>
  <c r="AB168" i="1"/>
  <c r="H158" i="1"/>
  <c r="L158" i="1"/>
  <c r="M158" i="1"/>
  <c r="Q158" i="1"/>
  <c r="R158" i="1"/>
  <c r="V158" i="1"/>
  <c r="W158" i="1"/>
  <c r="AA158" i="1"/>
  <c r="AB158" i="1"/>
  <c r="H150" i="1"/>
  <c r="L150" i="1"/>
  <c r="M150" i="1"/>
  <c r="Q150" i="1"/>
  <c r="R150" i="1"/>
  <c r="V150" i="1"/>
  <c r="W150" i="1"/>
  <c r="AA150" i="1"/>
  <c r="AB150" i="1"/>
  <c r="H143" i="1"/>
  <c r="L143" i="1"/>
  <c r="M143" i="1"/>
  <c r="Q143" i="1"/>
  <c r="R143" i="1"/>
  <c r="V143" i="1"/>
  <c r="W143" i="1"/>
  <c r="AA143" i="1"/>
  <c r="AB143" i="1"/>
  <c r="H137" i="1"/>
  <c r="L137" i="1"/>
  <c r="M137" i="1"/>
  <c r="V137" i="1"/>
  <c r="W137" i="1"/>
  <c r="AA137" i="1"/>
  <c r="AB137" i="1"/>
  <c r="H81" i="1"/>
  <c r="L81" i="1"/>
  <c r="M81" i="1"/>
  <c r="Q81" i="1"/>
  <c r="R81" i="1"/>
  <c r="V81" i="1"/>
  <c r="W81" i="1"/>
  <c r="AA81" i="1"/>
  <c r="AB81" i="1"/>
  <c r="H73" i="1"/>
  <c r="L45" i="1"/>
  <c r="M45" i="1"/>
  <c r="Q45" i="1"/>
  <c r="R45" i="1"/>
  <c r="V45" i="1"/>
  <c r="W45" i="1"/>
  <c r="L30" i="1"/>
  <c r="L71" i="1" s="1"/>
  <c r="M30" i="1"/>
  <c r="Q30" i="1"/>
  <c r="R30" i="1"/>
  <c r="V30" i="1"/>
  <c r="W30" i="1"/>
  <c r="W71" i="1" s="1"/>
  <c r="AA30" i="1"/>
  <c r="AA71" i="1" s="1"/>
  <c r="AA73" i="1" s="1"/>
  <c r="AB30" i="1"/>
  <c r="AB71" i="1" s="1"/>
  <c r="L166" i="3"/>
  <c r="N166" i="3"/>
  <c r="P166" i="3"/>
  <c r="R166" i="3"/>
  <c r="L148" i="3"/>
  <c r="N148" i="3"/>
  <c r="P148" i="3"/>
  <c r="R148" i="3"/>
  <c r="L135" i="3"/>
  <c r="N135" i="3"/>
  <c r="P135" i="3"/>
  <c r="R135" i="3"/>
  <c r="L79" i="3"/>
  <c r="N79" i="3"/>
  <c r="P79" i="3"/>
  <c r="R79" i="3"/>
  <c r="AG27" i="1" l="1"/>
  <c r="AA45" i="1"/>
  <c r="AA58" i="1" s="1"/>
  <c r="AD40" i="1"/>
  <c r="AG22" i="1"/>
  <c r="M71" i="1"/>
  <c r="M73" i="1" s="1"/>
  <c r="AE30" i="1"/>
  <c r="AD30" i="1"/>
  <c r="R56" i="3"/>
  <c r="P56" i="3"/>
  <c r="N56" i="3"/>
  <c r="L56" i="3"/>
  <c r="M58" i="1"/>
  <c r="V58" i="1"/>
  <c r="Q58" i="1"/>
  <c r="R58" i="1"/>
  <c r="L58" i="1"/>
  <c r="W58" i="1"/>
  <c r="T43" i="3"/>
  <c r="T148" i="3"/>
  <c r="V71" i="1"/>
  <c r="V73" i="1" s="1"/>
  <c r="R71" i="1"/>
  <c r="R73" i="1" s="1"/>
  <c r="AD150" i="1"/>
  <c r="Q71" i="1"/>
  <c r="Q73" i="1" s="1"/>
  <c r="T135" i="3"/>
  <c r="T79" i="3"/>
  <c r="T70" i="3"/>
  <c r="T166" i="3"/>
  <c r="T121" i="3"/>
  <c r="T62" i="3"/>
  <c r="T65" i="3"/>
  <c r="T61" i="3"/>
  <c r="T60" i="3"/>
  <c r="T68" i="3"/>
  <c r="T67" i="3"/>
  <c r="T66" i="3"/>
  <c r="T64" i="3"/>
  <c r="T63" i="3"/>
  <c r="L71" i="3"/>
  <c r="T28" i="3"/>
  <c r="T59" i="3"/>
  <c r="AE173" i="1"/>
  <c r="AE143" i="1"/>
  <c r="AE150" i="1"/>
  <c r="AD81" i="1"/>
  <c r="AD158" i="1"/>
  <c r="AE137" i="1"/>
  <c r="AE123" i="1"/>
  <c r="AD168" i="1"/>
  <c r="AE81" i="1"/>
  <c r="AE158" i="1"/>
  <c r="AD137" i="1"/>
  <c r="AE168" i="1"/>
  <c r="L73" i="1"/>
  <c r="AD143" i="1"/>
  <c r="AD173" i="1"/>
  <c r="J69" i="3"/>
  <c r="H75" i="1"/>
  <c r="H175" i="1"/>
  <c r="N71" i="3"/>
  <c r="P71" i="3"/>
  <c r="R71" i="3"/>
  <c r="C19" i="1"/>
  <c r="AD45" i="1" l="1"/>
  <c r="AE40" i="1"/>
  <c r="AG40" i="1" s="1"/>
  <c r="T56" i="3"/>
  <c r="AD58" i="1"/>
  <c r="R75" i="1"/>
  <c r="T69" i="3"/>
  <c r="J71" i="3"/>
  <c r="J173" i="3" s="1"/>
  <c r="AG158" i="1"/>
  <c r="AD112" i="1"/>
  <c r="AG112" i="1" s="1"/>
  <c r="AG30" i="1"/>
  <c r="M75" i="1"/>
  <c r="AG168" i="1"/>
  <c r="AG137" i="1"/>
  <c r="AG123" i="1"/>
  <c r="AG81" i="1"/>
  <c r="AG150" i="1"/>
  <c r="H177" i="1"/>
  <c r="H179" i="1" s="1"/>
  <c r="AG143" i="1"/>
  <c r="M175" i="1"/>
  <c r="R175" i="1"/>
  <c r="V75" i="1"/>
  <c r="Q75" i="1"/>
  <c r="AG173" i="1"/>
  <c r="L75" i="1"/>
  <c r="C18" i="3"/>
  <c r="C19" i="3"/>
  <c r="C20" i="3"/>
  <c r="AB45" i="1" l="1"/>
  <c r="T71" i="3"/>
  <c r="J73" i="3"/>
  <c r="G177" i="1"/>
  <c r="G179" i="1" s="1"/>
  <c r="R177" i="1"/>
  <c r="R179" i="1" s="1"/>
  <c r="M177" i="1"/>
  <c r="M179" i="1" s="1"/>
  <c r="Q175" i="1"/>
  <c r="V175" i="1"/>
  <c r="L175" i="1"/>
  <c r="W55" i="5"/>
  <c r="AA55" i="5" s="1"/>
  <c r="W56" i="5"/>
  <c r="F103" i="5" s="1"/>
  <c r="W57" i="5"/>
  <c r="F104" i="5" s="1"/>
  <c r="W104" i="5" s="1"/>
  <c r="W58" i="5"/>
  <c r="AA58" i="5" s="1"/>
  <c r="W59" i="5"/>
  <c r="F106" i="5" s="1"/>
  <c r="W54" i="5"/>
  <c r="F101" i="5" s="1"/>
  <c r="T35" i="5"/>
  <c r="U35" i="5" s="1"/>
  <c r="T36" i="5"/>
  <c r="C83" i="5" s="1"/>
  <c r="T83" i="5" s="1"/>
  <c r="T37" i="5"/>
  <c r="T38" i="5"/>
  <c r="T39" i="5"/>
  <c r="U39" i="5" s="1"/>
  <c r="T40" i="5"/>
  <c r="C87" i="5" s="1"/>
  <c r="T87" i="5" s="1"/>
  <c r="T41" i="5"/>
  <c r="U41" i="5" s="1"/>
  <c r="B139" i="5"/>
  <c r="B140" i="5"/>
  <c r="B141" i="5"/>
  <c r="B142" i="5"/>
  <c r="A139" i="5"/>
  <c r="A140" i="5"/>
  <c r="A141" i="5"/>
  <c r="A142" i="5"/>
  <c r="B138" i="5"/>
  <c r="A138" i="5"/>
  <c r="A129" i="5"/>
  <c r="B129" i="5"/>
  <c r="A130" i="5"/>
  <c r="B130" i="5"/>
  <c r="A131" i="5"/>
  <c r="B131" i="5"/>
  <c r="A132" i="5"/>
  <c r="B132" i="5"/>
  <c r="A133" i="5"/>
  <c r="B133" i="5"/>
  <c r="A134" i="5"/>
  <c r="B134" i="5"/>
  <c r="A135" i="5"/>
  <c r="B135" i="5"/>
  <c r="B128" i="5"/>
  <c r="A128" i="5"/>
  <c r="A114" i="5"/>
  <c r="B114" i="5"/>
  <c r="A115" i="5"/>
  <c r="B115" i="5"/>
  <c r="A116" i="5"/>
  <c r="B116" i="5"/>
  <c r="A117" i="5"/>
  <c r="B117" i="5"/>
  <c r="A118" i="5"/>
  <c r="B118" i="5"/>
  <c r="A119" i="5"/>
  <c r="B119" i="5"/>
  <c r="A120" i="5"/>
  <c r="B120" i="5"/>
  <c r="A121" i="5"/>
  <c r="B121" i="5"/>
  <c r="A122" i="5"/>
  <c r="B122" i="5"/>
  <c r="A123" i="5"/>
  <c r="B123" i="5"/>
  <c r="A124" i="5"/>
  <c r="B124" i="5"/>
  <c r="A125" i="5"/>
  <c r="B125" i="5"/>
  <c r="B113" i="5"/>
  <c r="A113" i="5"/>
  <c r="S92" i="5"/>
  <c r="S93" i="5"/>
  <c r="S94" i="5"/>
  <c r="S95" i="5"/>
  <c r="R92" i="5"/>
  <c r="R93" i="5"/>
  <c r="R94" i="5"/>
  <c r="R95" i="5"/>
  <c r="S91" i="5"/>
  <c r="R91" i="5"/>
  <c r="R82" i="5"/>
  <c r="S82" i="5"/>
  <c r="R83" i="5"/>
  <c r="S83" i="5"/>
  <c r="R84" i="5"/>
  <c r="S84" i="5"/>
  <c r="R85" i="5"/>
  <c r="S85" i="5"/>
  <c r="R86" i="5"/>
  <c r="S86" i="5"/>
  <c r="R87" i="5"/>
  <c r="S87" i="5"/>
  <c r="R88" i="5"/>
  <c r="S88" i="5"/>
  <c r="S81" i="5"/>
  <c r="R81" i="5"/>
  <c r="R67" i="5"/>
  <c r="S67" i="5"/>
  <c r="R68" i="5"/>
  <c r="S68" i="5"/>
  <c r="R69" i="5"/>
  <c r="S69" i="5"/>
  <c r="R70" i="5"/>
  <c r="S70" i="5"/>
  <c r="R71" i="5"/>
  <c r="S71" i="5"/>
  <c r="R72" i="5"/>
  <c r="S72" i="5"/>
  <c r="R73" i="5"/>
  <c r="S73" i="5"/>
  <c r="R74" i="5"/>
  <c r="S74" i="5"/>
  <c r="R75" i="5"/>
  <c r="S75" i="5"/>
  <c r="R76" i="5"/>
  <c r="S76" i="5"/>
  <c r="R77" i="5"/>
  <c r="S77" i="5"/>
  <c r="R78" i="5"/>
  <c r="S78" i="5"/>
  <c r="S66" i="5"/>
  <c r="R66" i="5"/>
  <c r="B92" i="5"/>
  <c r="B93" i="5"/>
  <c r="B94" i="5"/>
  <c r="B95" i="5"/>
  <c r="A92" i="5"/>
  <c r="A93" i="5"/>
  <c r="A94" i="5"/>
  <c r="A95" i="5"/>
  <c r="B91" i="5"/>
  <c r="A91" i="5"/>
  <c r="A82" i="5"/>
  <c r="B82" i="5"/>
  <c r="A83" i="5"/>
  <c r="B83" i="5"/>
  <c r="A84" i="5"/>
  <c r="B84" i="5"/>
  <c r="A85" i="5"/>
  <c r="B85" i="5"/>
  <c r="A86" i="5"/>
  <c r="B86" i="5"/>
  <c r="A87" i="5"/>
  <c r="B87" i="5"/>
  <c r="A88" i="5"/>
  <c r="B88" i="5"/>
  <c r="B81" i="5"/>
  <c r="A81" i="5"/>
  <c r="A67" i="5"/>
  <c r="B67" i="5"/>
  <c r="A68" i="5"/>
  <c r="B68" i="5"/>
  <c r="A69" i="5"/>
  <c r="B69" i="5"/>
  <c r="A70" i="5"/>
  <c r="B70" i="5"/>
  <c r="A71" i="5"/>
  <c r="B71" i="5"/>
  <c r="A72" i="5"/>
  <c r="B72" i="5"/>
  <c r="A73" i="5"/>
  <c r="B73" i="5"/>
  <c r="A74" i="5"/>
  <c r="B74" i="5"/>
  <c r="A75" i="5"/>
  <c r="B75" i="5"/>
  <c r="A76" i="5"/>
  <c r="B76" i="5"/>
  <c r="A77" i="5"/>
  <c r="B77" i="5"/>
  <c r="A78" i="5"/>
  <c r="B78" i="5"/>
  <c r="B66" i="5"/>
  <c r="A66" i="5"/>
  <c r="R45" i="5"/>
  <c r="S45" i="5"/>
  <c r="R46" i="5"/>
  <c r="S46" i="5"/>
  <c r="R47" i="5"/>
  <c r="S47" i="5"/>
  <c r="R48" i="5"/>
  <c r="S48" i="5"/>
  <c r="S44" i="5"/>
  <c r="R44" i="5"/>
  <c r="R35" i="5"/>
  <c r="S35" i="5"/>
  <c r="R36" i="5"/>
  <c r="S36" i="5"/>
  <c r="R37" i="5"/>
  <c r="S37" i="5"/>
  <c r="R38" i="5"/>
  <c r="S38" i="5"/>
  <c r="R39" i="5"/>
  <c r="S39" i="5"/>
  <c r="R40" i="5"/>
  <c r="S40" i="5"/>
  <c r="R41" i="5"/>
  <c r="S41" i="5"/>
  <c r="S34" i="5"/>
  <c r="R34" i="5"/>
  <c r="R20" i="5"/>
  <c r="S20" i="5"/>
  <c r="R21" i="5"/>
  <c r="S21" i="5"/>
  <c r="R22" i="5"/>
  <c r="S22" i="5"/>
  <c r="R23" i="5"/>
  <c r="S23" i="5"/>
  <c r="R24" i="5"/>
  <c r="S24" i="5"/>
  <c r="R25" i="5"/>
  <c r="S25" i="5"/>
  <c r="R26" i="5"/>
  <c r="S26" i="5"/>
  <c r="R27" i="5"/>
  <c r="S27" i="5"/>
  <c r="R28" i="5"/>
  <c r="S28" i="5"/>
  <c r="R29" i="5"/>
  <c r="S29" i="5"/>
  <c r="R30" i="5"/>
  <c r="S30" i="5"/>
  <c r="R31" i="5"/>
  <c r="S31" i="5"/>
  <c r="S19" i="5"/>
  <c r="R19" i="5"/>
  <c r="P154" i="5"/>
  <c r="P147" i="5"/>
  <c r="K146" i="5"/>
  <c r="J146" i="5"/>
  <c r="M146" i="5" s="1"/>
  <c r="N146" i="5" s="1"/>
  <c r="O146" i="5" s="1"/>
  <c r="J145" i="5"/>
  <c r="AG107" i="5"/>
  <c r="AB99" i="5"/>
  <c r="AA99" i="5"/>
  <c r="AA98" i="5"/>
  <c r="AD98" i="5" s="1"/>
  <c r="P107" i="5"/>
  <c r="P100" i="5"/>
  <c r="K99" i="5"/>
  <c r="J99" i="5"/>
  <c r="M99" i="5" s="1"/>
  <c r="N99" i="5" s="1"/>
  <c r="O99" i="5" s="1"/>
  <c r="J98" i="5"/>
  <c r="AG60" i="5"/>
  <c r="AG53" i="5"/>
  <c r="AB52" i="5"/>
  <c r="AA52" i="5"/>
  <c r="AD52" i="5" s="1"/>
  <c r="AE52" i="5" s="1"/>
  <c r="AF52" i="5" s="1"/>
  <c r="AA51" i="5"/>
  <c r="P60" i="5"/>
  <c r="J59" i="5"/>
  <c r="J58" i="5"/>
  <c r="M58" i="5" s="1"/>
  <c r="N58" i="5" s="1"/>
  <c r="O58" i="5" s="1"/>
  <c r="J57" i="5"/>
  <c r="J56" i="5"/>
  <c r="M56" i="5" s="1"/>
  <c r="N56" i="5" s="1"/>
  <c r="O56" i="5" s="1"/>
  <c r="J55" i="5"/>
  <c r="J54" i="5"/>
  <c r="M54" i="5" s="1"/>
  <c r="N54" i="5" s="1"/>
  <c r="P53" i="5"/>
  <c r="J52" i="5"/>
  <c r="J51" i="5"/>
  <c r="K139" i="5"/>
  <c r="K140" i="5"/>
  <c r="K141" i="5"/>
  <c r="K142" i="5"/>
  <c r="K138" i="5"/>
  <c r="L129" i="5"/>
  <c r="L130" i="5"/>
  <c r="L131" i="5"/>
  <c r="L132" i="5"/>
  <c r="L133" i="5"/>
  <c r="L134" i="5"/>
  <c r="L135" i="5"/>
  <c r="L128" i="5"/>
  <c r="K129" i="5"/>
  <c r="K130" i="5"/>
  <c r="K131" i="5"/>
  <c r="K132" i="5"/>
  <c r="K133" i="5"/>
  <c r="K134" i="5"/>
  <c r="K135" i="5"/>
  <c r="K128" i="5"/>
  <c r="K114" i="5"/>
  <c r="K115" i="5"/>
  <c r="K116" i="5"/>
  <c r="K117" i="5"/>
  <c r="K118" i="5"/>
  <c r="K119" i="5"/>
  <c r="K120" i="5"/>
  <c r="K121" i="5"/>
  <c r="K122" i="5"/>
  <c r="K123" i="5"/>
  <c r="K124" i="5"/>
  <c r="K125" i="5"/>
  <c r="K113" i="5"/>
  <c r="AB92" i="5"/>
  <c r="AB93" i="5"/>
  <c r="AB94" i="5"/>
  <c r="AB95" i="5"/>
  <c r="AB91" i="5"/>
  <c r="AC82" i="5"/>
  <c r="AC83" i="5"/>
  <c r="AC84" i="5"/>
  <c r="AC85" i="5"/>
  <c r="AC86" i="5"/>
  <c r="AC87" i="5"/>
  <c r="AC88" i="5"/>
  <c r="AC81" i="5"/>
  <c r="AB82" i="5"/>
  <c r="AB83" i="5"/>
  <c r="AB84" i="5"/>
  <c r="AB85" i="5"/>
  <c r="AB86" i="5"/>
  <c r="AB87" i="5"/>
  <c r="AB88" i="5"/>
  <c r="AB81" i="5"/>
  <c r="AB67" i="5"/>
  <c r="AB68" i="5"/>
  <c r="AB69" i="5"/>
  <c r="AB70" i="5"/>
  <c r="AB71" i="5"/>
  <c r="AB72" i="5"/>
  <c r="AB73" i="5"/>
  <c r="AB74" i="5"/>
  <c r="AB75" i="5"/>
  <c r="AB76" i="5"/>
  <c r="AB77" i="5"/>
  <c r="AB78" i="5"/>
  <c r="AB66" i="5"/>
  <c r="K92" i="5"/>
  <c r="K93" i="5"/>
  <c r="K94" i="5"/>
  <c r="K95" i="5"/>
  <c r="K91" i="5"/>
  <c r="L82" i="5"/>
  <c r="L83" i="5"/>
  <c r="L84" i="5"/>
  <c r="L85" i="5"/>
  <c r="L86" i="5"/>
  <c r="L87" i="5"/>
  <c r="L88" i="5"/>
  <c r="L81" i="5"/>
  <c r="AC35" i="5"/>
  <c r="AC36" i="5"/>
  <c r="AC37" i="5"/>
  <c r="AC38" i="5"/>
  <c r="AC39" i="5"/>
  <c r="AC40" i="5"/>
  <c r="AC41" i="5"/>
  <c r="AB20" i="5"/>
  <c r="AB21" i="5"/>
  <c r="AB22" i="5"/>
  <c r="AB23" i="5"/>
  <c r="AB24" i="5"/>
  <c r="AB25" i="5"/>
  <c r="AB26" i="5"/>
  <c r="AB27" i="5"/>
  <c r="AB28" i="5"/>
  <c r="AB29" i="5"/>
  <c r="AB30" i="5"/>
  <c r="AB31" i="5"/>
  <c r="K81" i="5"/>
  <c r="K67" i="5"/>
  <c r="K68" i="5"/>
  <c r="K69" i="5"/>
  <c r="K70" i="5"/>
  <c r="K71" i="5"/>
  <c r="K72" i="5"/>
  <c r="K73" i="5"/>
  <c r="K74" i="5"/>
  <c r="K75" i="5"/>
  <c r="K76" i="5"/>
  <c r="K77" i="5"/>
  <c r="K78" i="5"/>
  <c r="K66" i="5"/>
  <c r="AB45" i="5"/>
  <c r="AB46" i="5"/>
  <c r="AB47" i="5"/>
  <c r="AB48" i="5"/>
  <c r="AB44" i="5"/>
  <c r="AB35" i="5"/>
  <c r="K82" i="5" s="1"/>
  <c r="AB36" i="5"/>
  <c r="K83" i="5" s="1"/>
  <c r="AB37" i="5"/>
  <c r="K84" i="5" s="1"/>
  <c r="AB38" i="5"/>
  <c r="K85" i="5" s="1"/>
  <c r="AB39" i="5"/>
  <c r="K86" i="5" s="1"/>
  <c r="AB40" i="5"/>
  <c r="K87" i="5" s="1"/>
  <c r="AB41" i="5"/>
  <c r="K88" i="5" s="1"/>
  <c r="AB34" i="5"/>
  <c r="AB19" i="5"/>
  <c r="W45" i="5"/>
  <c r="AA45" i="5" s="1"/>
  <c r="W46" i="5"/>
  <c r="AA46" i="5" s="1"/>
  <c r="W47" i="5"/>
  <c r="AA47" i="5" s="1"/>
  <c r="W48" i="5"/>
  <c r="AA48" i="5" s="1"/>
  <c r="T34" i="5"/>
  <c r="U34" i="5" s="1"/>
  <c r="T20" i="5"/>
  <c r="C67" i="5" s="1"/>
  <c r="T21" i="5"/>
  <c r="C68" i="5" s="1"/>
  <c r="T22" i="5"/>
  <c r="C69" i="5" s="1"/>
  <c r="T23" i="5"/>
  <c r="C70" i="5" s="1"/>
  <c r="J70" i="5" s="1"/>
  <c r="T24" i="5"/>
  <c r="AA24" i="5" s="1"/>
  <c r="T25" i="5"/>
  <c r="AA25" i="5" s="1"/>
  <c r="T26" i="5"/>
  <c r="C73" i="5" s="1"/>
  <c r="T27" i="5"/>
  <c r="C74" i="5" s="1"/>
  <c r="T28" i="5"/>
  <c r="C75" i="5" s="1"/>
  <c r="T29" i="5"/>
  <c r="AA29" i="5" s="1"/>
  <c r="T30" i="5"/>
  <c r="C77" i="5" s="1"/>
  <c r="T77" i="5" s="1"/>
  <c r="T31" i="5"/>
  <c r="C78" i="5" s="1"/>
  <c r="P143" i="5"/>
  <c r="P136" i="5"/>
  <c r="I135" i="5"/>
  <c r="G135" i="5"/>
  <c r="I134" i="5"/>
  <c r="G134" i="5"/>
  <c r="I133" i="5"/>
  <c r="G133" i="5"/>
  <c r="I132" i="5"/>
  <c r="G132" i="5"/>
  <c r="I131" i="5"/>
  <c r="G131" i="5"/>
  <c r="I130" i="5"/>
  <c r="G130" i="5"/>
  <c r="I129" i="5"/>
  <c r="G129" i="5"/>
  <c r="I128" i="5"/>
  <c r="G128" i="5"/>
  <c r="P126" i="5"/>
  <c r="G125" i="5"/>
  <c r="G124" i="5"/>
  <c r="G123" i="5"/>
  <c r="G122" i="5"/>
  <c r="G121" i="5"/>
  <c r="G120" i="5"/>
  <c r="G119" i="5"/>
  <c r="G118" i="5"/>
  <c r="G117" i="5"/>
  <c r="G116" i="5"/>
  <c r="G115" i="5"/>
  <c r="G114" i="5"/>
  <c r="G113" i="5"/>
  <c r="AG96" i="5"/>
  <c r="AG89" i="5"/>
  <c r="Z88" i="5"/>
  <c r="X88" i="5"/>
  <c r="Z87" i="5"/>
  <c r="X87" i="5"/>
  <c r="Z86" i="5"/>
  <c r="X86" i="5"/>
  <c r="Z85" i="5"/>
  <c r="X85" i="5"/>
  <c r="Z84" i="5"/>
  <c r="X84" i="5"/>
  <c r="Z83" i="5"/>
  <c r="X83" i="5"/>
  <c r="Z82" i="5"/>
  <c r="X82" i="5"/>
  <c r="Z81" i="5"/>
  <c r="X81" i="5"/>
  <c r="AG79" i="5"/>
  <c r="X78" i="5"/>
  <c r="X77" i="5"/>
  <c r="X76" i="5"/>
  <c r="X75" i="5"/>
  <c r="X74" i="5"/>
  <c r="X73" i="5"/>
  <c r="X72" i="5"/>
  <c r="X71" i="5"/>
  <c r="X70" i="5"/>
  <c r="X69" i="5"/>
  <c r="X68" i="5"/>
  <c r="X67" i="5"/>
  <c r="X66" i="5"/>
  <c r="P96" i="5"/>
  <c r="P89" i="5"/>
  <c r="I88" i="5"/>
  <c r="G88" i="5"/>
  <c r="I87" i="5"/>
  <c r="G87" i="5"/>
  <c r="I86" i="5"/>
  <c r="G86" i="5"/>
  <c r="I85" i="5"/>
  <c r="G85" i="5"/>
  <c r="I84" i="5"/>
  <c r="G84" i="5"/>
  <c r="I83" i="5"/>
  <c r="G83" i="5"/>
  <c r="I82" i="5"/>
  <c r="G82" i="5"/>
  <c r="I81" i="5"/>
  <c r="G81" i="5"/>
  <c r="P79" i="5"/>
  <c r="G78" i="5"/>
  <c r="G77" i="5"/>
  <c r="G76" i="5"/>
  <c r="G75" i="5"/>
  <c r="G74" i="5"/>
  <c r="G73" i="5"/>
  <c r="G72" i="5"/>
  <c r="G71" i="5"/>
  <c r="G70" i="5"/>
  <c r="G69" i="5"/>
  <c r="G68" i="5"/>
  <c r="G67" i="5"/>
  <c r="G66" i="5"/>
  <c r="W44" i="5"/>
  <c r="F91" i="5" s="1"/>
  <c r="T19" i="5"/>
  <c r="C66" i="5" s="1"/>
  <c r="AG49" i="5"/>
  <c r="AG42" i="5"/>
  <c r="Z41" i="5"/>
  <c r="X41" i="5"/>
  <c r="Z40" i="5"/>
  <c r="X40" i="5"/>
  <c r="Z39" i="5"/>
  <c r="X39" i="5"/>
  <c r="Z38" i="5"/>
  <c r="X38" i="5"/>
  <c r="U38" i="5"/>
  <c r="Z37" i="5"/>
  <c r="X37" i="5"/>
  <c r="U37" i="5"/>
  <c r="Z36" i="5"/>
  <c r="X36" i="5"/>
  <c r="Z35" i="5"/>
  <c r="X35" i="5"/>
  <c r="Z34" i="5"/>
  <c r="X34" i="5"/>
  <c r="AG32" i="5"/>
  <c r="X31" i="5"/>
  <c r="X30" i="5"/>
  <c r="X29" i="5"/>
  <c r="X28" i="5"/>
  <c r="X27" i="5"/>
  <c r="X26" i="5"/>
  <c r="X25" i="5"/>
  <c r="X24" i="5"/>
  <c r="X23" i="5"/>
  <c r="X22" i="5"/>
  <c r="X21" i="5"/>
  <c r="X20" i="5"/>
  <c r="X19" i="5"/>
  <c r="AB58" i="1" l="1"/>
  <c r="AE58" i="1" s="1"/>
  <c r="AG58" i="1" s="1"/>
  <c r="AE45" i="1"/>
  <c r="AG45" i="1" s="1"/>
  <c r="M181" i="1"/>
  <c r="R181" i="1"/>
  <c r="G181" i="1"/>
  <c r="J175" i="3"/>
  <c r="J177" i="3" s="1"/>
  <c r="AA56" i="5"/>
  <c r="L177" i="1"/>
  <c r="L179" i="1" s="1"/>
  <c r="V177" i="1"/>
  <c r="V179" i="1" s="1"/>
  <c r="Q177" i="1"/>
  <c r="Q179" i="1" s="1"/>
  <c r="H181" i="1"/>
  <c r="AA54" i="5"/>
  <c r="AA57" i="5"/>
  <c r="AD57" i="5" s="1"/>
  <c r="F105" i="5"/>
  <c r="F151" i="5"/>
  <c r="J151" i="5" s="1"/>
  <c r="M151" i="5" s="1"/>
  <c r="AA104" i="5"/>
  <c r="AD104" i="5" s="1"/>
  <c r="J101" i="5"/>
  <c r="M101" i="5" s="1"/>
  <c r="W101" i="5"/>
  <c r="F148" i="5" s="1"/>
  <c r="J148" i="5" s="1"/>
  <c r="M148" i="5" s="1"/>
  <c r="N148" i="5" s="1"/>
  <c r="W106" i="5"/>
  <c r="F153" i="5" s="1"/>
  <c r="J153" i="5" s="1"/>
  <c r="M153" i="5" s="1"/>
  <c r="N153" i="5" s="1"/>
  <c r="O153" i="5" s="1"/>
  <c r="J106" i="5"/>
  <c r="M106" i="5" s="1"/>
  <c r="N106" i="5" s="1"/>
  <c r="O106" i="5" s="1"/>
  <c r="W103" i="5"/>
  <c r="F150" i="5" s="1"/>
  <c r="J150" i="5" s="1"/>
  <c r="M150" i="5" s="1"/>
  <c r="N150" i="5" s="1"/>
  <c r="O150" i="5" s="1"/>
  <c r="J103" i="5"/>
  <c r="M103" i="5" s="1"/>
  <c r="N103" i="5" s="1"/>
  <c r="O103" i="5" s="1"/>
  <c r="J104" i="5"/>
  <c r="M104" i="5" s="1"/>
  <c r="N104" i="5" s="1"/>
  <c r="O104" i="5" s="1"/>
  <c r="AA59" i="5"/>
  <c r="AD59" i="5" s="1"/>
  <c r="AE59" i="5" s="1"/>
  <c r="AF59" i="5" s="1"/>
  <c r="F102" i="5"/>
  <c r="J102" i="5" s="1"/>
  <c r="M102" i="5" s="1"/>
  <c r="N102" i="5" s="1"/>
  <c r="O102" i="5" s="1"/>
  <c r="P155" i="5"/>
  <c r="G11" i="5" s="1"/>
  <c r="AD99" i="5"/>
  <c r="AD100" i="5" s="1"/>
  <c r="AA100" i="5"/>
  <c r="AG108" i="5"/>
  <c r="G9" i="5" s="1"/>
  <c r="M145" i="5"/>
  <c r="M147" i="5" s="1"/>
  <c r="J147" i="5"/>
  <c r="AE98" i="5"/>
  <c r="P108" i="5"/>
  <c r="G7" i="5" s="1"/>
  <c r="M98" i="5"/>
  <c r="M100" i="5" s="1"/>
  <c r="J100" i="5"/>
  <c r="AG61" i="5"/>
  <c r="G5" i="5" s="1"/>
  <c r="AD55" i="5"/>
  <c r="AE55" i="5" s="1"/>
  <c r="AF55" i="5" s="1"/>
  <c r="AD56" i="5"/>
  <c r="AE56" i="5" s="1"/>
  <c r="AF56" i="5" s="1"/>
  <c r="AD51" i="5"/>
  <c r="AD53" i="5" s="1"/>
  <c r="AA53" i="5"/>
  <c r="AD58" i="5"/>
  <c r="AE58" i="5" s="1"/>
  <c r="AF58" i="5" s="1"/>
  <c r="AA23" i="5"/>
  <c r="AD23" i="5" s="1"/>
  <c r="AE23" i="5" s="1"/>
  <c r="AF23" i="5" s="1"/>
  <c r="J53" i="5"/>
  <c r="M52" i="5"/>
  <c r="N52" i="5" s="1"/>
  <c r="O52" i="5" s="1"/>
  <c r="O54" i="5"/>
  <c r="M51" i="5"/>
  <c r="N51" i="5" s="1"/>
  <c r="M55" i="5"/>
  <c r="N55" i="5" s="1"/>
  <c r="O55" i="5" s="1"/>
  <c r="M57" i="5"/>
  <c r="N57" i="5" s="1"/>
  <c r="O57" i="5" s="1"/>
  <c r="M59" i="5"/>
  <c r="N59" i="5" s="1"/>
  <c r="O59" i="5" s="1"/>
  <c r="J60" i="5"/>
  <c r="AD37" i="5"/>
  <c r="AA20" i="5"/>
  <c r="AD20" i="5" s="1"/>
  <c r="AA26" i="5"/>
  <c r="AD26" i="5" s="1"/>
  <c r="AE26" i="5" s="1"/>
  <c r="AF26" i="5" s="1"/>
  <c r="AA44" i="5"/>
  <c r="AA49" i="5" s="1"/>
  <c r="AA27" i="5"/>
  <c r="AD27" i="5" s="1"/>
  <c r="AE27" i="5" s="1"/>
  <c r="AF27" i="5" s="1"/>
  <c r="AA28" i="5"/>
  <c r="AD28" i="5" s="1"/>
  <c r="AE28" i="5" s="1"/>
  <c r="AF28" i="5" s="1"/>
  <c r="AA19" i="5"/>
  <c r="AD19" i="5" s="1"/>
  <c r="AE19" i="5" s="1"/>
  <c r="AF19" i="5" s="1"/>
  <c r="C84" i="5"/>
  <c r="D84" i="5" s="1"/>
  <c r="C81" i="5"/>
  <c r="T81" i="5" s="1"/>
  <c r="C128" i="5" s="1"/>
  <c r="D128" i="5" s="1"/>
  <c r="J128" i="5" s="1"/>
  <c r="T73" i="5"/>
  <c r="AA73" i="5" s="1"/>
  <c r="AD73" i="5" s="1"/>
  <c r="AE73" i="5" s="1"/>
  <c r="AF73" i="5" s="1"/>
  <c r="J73" i="5"/>
  <c r="M73" i="5" s="1"/>
  <c r="N73" i="5" s="1"/>
  <c r="O73" i="5" s="1"/>
  <c r="T69" i="5"/>
  <c r="C116" i="5" s="1"/>
  <c r="J116" i="5" s="1"/>
  <c r="M116" i="5" s="1"/>
  <c r="N116" i="5" s="1"/>
  <c r="O116" i="5" s="1"/>
  <c r="J69" i="5"/>
  <c r="M69" i="5" s="1"/>
  <c r="N69" i="5" s="1"/>
  <c r="O69" i="5" s="1"/>
  <c r="AA30" i="5"/>
  <c r="AD30" i="5" s="1"/>
  <c r="AE30" i="5" s="1"/>
  <c r="AF30" i="5" s="1"/>
  <c r="F95" i="5"/>
  <c r="W95" i="5" s="1"/>
  <c r="F142" i="5" s="1"/>
  <c r="J142" i="5" s="1"/>
  <c r="M142" i="5" s="1"/>
  <c r="N142" i="5" s="1"/>
  <c r="O142" i="5" s="1"/>
  <c r="F94" i="5"/>
  <c r="W94" i="5" s="1"/>
  <c r="AA94" i="5" s="1"/>
  <c r="AD94" i="5" s="1"/>
  <c r="AE94" i="5" s="1"/>
  <c r="AF94" i="5" s="1"/>
  <c r="AA31" i="5"/>
  <c r="AD31" i="5" s="1"/>
  <c r="AE31" i="5" s="1"/>
  <c r="AF31" i="5" s="1"/>
  <c r="AD41" i="5"/>
  <c r="AA22" i="5"/>
  <c r="AD22" i="5" s="1"/>
  <c r="AE22" i="5" s="1"/>
  <c r="AF22" i="5" s="1"/>
  <c r="U40" i="5"/>
  <c r="AD40" i="5" s="1"/>
  <c r="AD39" i="5"/>
  <c r="U36" i="5"/>
  <c r="AD36" i="5" s="1"/>
  <c r="C85" i="5"/>
  <c r="T85" i="5" s="1"/>
  <c r="C132" i="5" s="1"/>
  <c r="D132" i="5" s="1"/>
  <c r="M132" i="5" s="1"/>
  <c r="T78" i="5"/>
  <c r="J78" i="5"/>
  <c r="M78" i="5" s="1"/>
  <c r="N78" i="5" s="1"/>
  <c r="O78" i="5" s="1"/>
  <c r="U87" i="5"/>
  <c r="AA87" i="5" s="1"/>
  <c r="C134" i="5"/>
  <c r="D134" i="5" s="1"/>
  <c r="M134" i="5" s="1"/>
  <c r="T66" i="5"/>
  <c r="J66" i="5"/>
  <c r="J75" i="5"/>
  <c r="M75" i="5" s="1"/>
  <c r="N75" i="5" s="1"/>
  <c r="O75" i="5" s="1"/>
  <c r="T75" i="5"/>
  <c r="AA77" i="5"/>
  <c r="AD77" i="5" s="1"/>
  <c r="AE77" i="5" s="1"/>
  <c r="AF77" i="5" s="1"/>
  <c r="C124" i="5"/>
  <c r="J124" i="5" s="1"/>
  <c r="M124" i="5" s="1"/>
  <c r="N124" i="5" s="1"/>
  <c r="O124" i="5" s="1"/>
  <c r="J91" i="5"/>
  <c r="M91" i="5" s="1"/>
  <c r="N91" i="5" s="1"/>
  <c r="W91" i="5"/>
  <c r="T74" i="5"/>
  <c r="J74" i="5"/>
  <c r="M74" i="5" s="1"/>
  <c r="N74" i="5" s="1"/>
  <c r="O74" i="5" s="1"/>
  <c r="U83" i="5"/>
  <c r="AA83" i="5" s="1"/>
  <c r="C130" i="5"/>
  <c r="D130" i="5" s="1"/>
  <c r="M130" i="5" s="1"/>
  <c r="C72" i="5"/>
  <c r="C71" i="5"/>
  <c r="F93" i="5"/>
  <c r="C82" i="5"/>
  <c r="F92" i="5"/>
  <c r="AA37" i="5"/>
  <c r="C76" i="5"/>
  <c r="C88" i="5"/>
  <c r="AA39" i="5"/>
  <c r="AA35" i="5"/>
  <c r="J77" i="5"/>
  <c r="M77" i="5" s="1"/>
  <c r="N77" i="5" s="1"/>
  <c r="O77" i="5" s="1"/>
  <c r="C86" i="5"/>
  <c r="T70" i="5"/>
  <c r="T68" i="5"/>
  <c r="J68" i="5"/>
  <c r="M68" i="5" s="1"/>
  <c r="N68" i="5" s="1"/>
  <c r="O68" i="5" s="1"/>
  <c r="AA21" i="5"/>
  <c r="J67" i="5"/>
  <c r="M67" i="5" s="1"/>
  <c r="N67" i="5" s="1"/>
  <c r="O67" i="5" s="1"/>
  <c r="T67" i="5"/>
  <c r="AA67" i="5" s="1"/>
  <c r="AD67" i="5" s="1"/>
  <c r="AE67" i="5" s="1"/>
  <c r="AF67" i="5" s="1"/>
  <c r="M70" i="5"/>
  <c r="N70" i="5" s="1"/>
  <c r="O70" i="5" s="1"/>
  <c r="AD34" i="5"/>
  <c r="AD38" i="5"/>
  <c r="AA41" i="5"/>
  <c r="D83" i="5"/>
  <c r="M83" i="5" s="1"/>
  <c r="D87" i="5"/>
  <c r="M87" i="5" s="1"/>
  <c r="AD47" i="5"/>
  <c r="AE47" i="5" s="1"/>
  <c r="AF47" i="5" s="1"/>
  <c r="AD24" i="5"/>
  <c r="AE24" i="5" s="1"/>
  <c r="AF24" i="5" s="1"/>
  <c r="AD35" i="5"/>
  <c r="AD46" i="5"/>
  <c r="AE46" i="5" s="1"/>
  <c r="AF46" i="5" s="1"/>
  <c r="AD48" i="5"/>
  <c r="AE48" i="5" s="1"/>
  <c r="AF48" i="5" s="1"/>
  <c r="AD45" i="5"/>
  <c r="AE45" i="5" s="1"/>
  <c r="AF45" i="5" s="1"/>
  <c r="AD25" i="5"/>
  <c r="AE25" i="5" s="1"/>
  <c r="AF25" i="5" s="1"/>
  <c r="AD29" i="5"/>
  <c r="AE29" i="5" s="1"/>
  <c r="AF29" i="5" s="1"/>
  <c r="AA34" i="5"/>
  <c r="AA38" i="5"/>
  <c r="P49" i="5"/>
  <c r="J48" i="5"/>
  <c r="M48" i="5" s="1"/>
  <c r="N48" i="5" s="1"/>
  <c r="O48" i="5" s="1"/>
  <c r="J47" i="5"/>
  <c r="J46" i="5"/>
  <c r="M46" i="5" s="1"/>
  <c r="N46" i="5" s="1"/>
  <c r="O46" i="5" s="1"/>
  <c r="J45" i="5"/>
  <c r="J44" i="5"/>
  <c r="P42" i="5"/>
  <c r="I41" i="5"/>
  <c r="G41" i="5"/>
  <c r="D41" i="5"/>
  <c r="M41" i="5" s="1"/>
  <c r="I40" i="5"/>
  <c r="G40" i="5"/>
  <c r="D40" i="5"/>
  <c r="J40" i="5" s="1"/>
  <c r="I39" i="5"/>
  <c r="G39" i="5"/>
  <c r="D39" i="5"/>
  <c r="M39" i="5" s="1"/>
  <c r="I38" i="5"/>
  <c r="G38" i="5"/>
  <c r="D38" i="5"/>
  <c r="M38" i="5" s="1"/>
  <c r="I37" i="5"/>
  <c r="G37" i="5"/>
  <c r="D37" i="5"/>
  <c r="M37" i="5" s="1"/>
  <c r="I36" i="5"/>
  <c r="G36" i="5"/>
  <c r="D36" i="5"/>
  <c r="M36" i="5" s="1"/>
  <c r="I35" i="5"/>
  <c r="G35" i="5"/>
  <c r="D35" i="5"/>
  <c r="M35" i="5" s="1"/>
  <c r="I34" i="5"/>
  <c r="G34" i="5"/>
  <c r="D34" i="5"/>
  <c r="M34" i="5" s="1"/>
  <c r="P32" i="5"/>
  <c r="J31" i="5"/>
  <c r="M31" i="5" s="1"/>
  <c r="G31" i="5"/>
  <c r="J30" i="5"/>
  <c r="G30" i="5"/>
  <c r="J29" i="5"/>
  <c r="M29" i="5" s="1"/>
  <c r="N29" i="5" s="1"/>
  <c r="O29" i="5" s="1"/>
  <c r="G29" i="5"/>
  <c r="J28" i="5"/>
  <c r="G28" i="5"/>
  <c r="J27" i="5"/>
  <c r="M27" i="5" s="1"/>
  <c r="N27" i="5" s="1"/>
  <c r="O27" i="5" s="1"/>
  <c r="G27" i="5"/>
  <c r="J26" i="5"/>
  <c r="G26" i="5"/>
  <c r="J25" i="5"/>
  <c r="M25" i="5" s="1"/>
  <c r="G25" i="5"/>
  <c r="J24" i="5"/>
  <c r="M24" i="5" s="1"/>
  <c r="N24" i="5" s="1"/>
  <c r="O24" i="5" s="1"/>
  <c r="G24" i="5"/>
  <c r="J23" i="5"/>
  <c r="M23" i="5" s="1"/>
  <c r="G23" i="5"/>
  <c r="J22" i="5"/>
  <c r="G22" i="5"/>
  <c r="J21" i="5"/>
  <c r="M21" i="5" s="1"/>
  <c r="N21" i="5" s="1"/>
  <c r="O21" i="5" s="1"/>
  <c r="G21" i="5"/>
  <c r="J20" i="5"/>
  <c r="G20" i="5"/>
  <c r="J19" i="5"/>
  <c r="J32" i="5" s="1"/>
  <c r="G19" i="5"/>
  <c r="L181" i="1" l="1"/>
  <c r="Q181" i="1"/>
  <c r="V181" i="1"/>
  <c r="J179" i="3"/>
  <c r="AE57" i="5"/>
  <c r="AF57" i="5" s="1"/>
  <c r="AA60" i="5"/>
  <c r="AD54" i="5"/>
  <c r="AE54" i="5" s="1"/>
  <c r="W105" i="5"/>
  <c r="J105" i="5"/>
  <c r="M105" i="5" s="1"/>
  <c r="N105" i="5" s="1"/>
  <c r="O105" i="5" s="1"/>
  <c r="AE104" i="5"/>
  <c r="AF104" i="5" s="1"/>
  <c r="AA106" i="5"/>
  <c r="AD106" i="5" s="1"/>
  <c r="AE106" i="5" s="1"/>
  <c r="AF106" i="5" s="1"/>
  <c r="AA103" i="5"/>
  <c r="AD103" i="5" s="1"/>
  <c r="AE103" i="5" s="1"/>
  <c r="AF103" i="5" s="1"/>
  <c r="AA101" i="5"/>
  <c r="AD101" i="5" s="1"/>
  <c r="N151" i="5"/>
  <c r="O151" i="5" s="1"/>
  <c r="W102" i="5"/>
  <c r="AA102" i="5" s="1"/>
  <c r="M44" i="5"/>
  <c r="N44" i="5" s="1"/>
  <c r="O44" i="5" s="1"/>
  <c r="N145" i="5"/>
  <c r="O145" i="5" s="1"/>
  <c r="O147" i="5" s="1"/>
  <c r="AE99" i="5"/>
  <c r="AF99" i="5" s="1"/>
  <c r="O148" i="5"/>
  <c r="AF98" i="5"/>
  <c r="N98" i="5"/>
  <c r="N101" i="5"/>
  <c r="AE51" i="5"/>
  <c r="AE53" i="5" s="1"/>
  <c r="P61" i="5"/>
  <c r="G3" i="5" s="1"/>
  <c r="M53" i="5"/>
  <c r="O51" i="5"/>
  <c r="O53" i="5" s="1"/>
  <c r="N53" i="5"/>
  <c r="M60" i="5"/>
  <c r="N60" i="5"/>
  <c r="O60" i="5"/>
  <c r="AE37" i="5"/>
  <c r="AF37" i="5" s="1"/>
  <c r="AA40" i="5"/>
  <c r="AE40" i="5" s="1"/>
  <c r="AF40" i="5" s="1"/>
  <c r="AE20" i="5"/>
  <c r="AF20" i="5" s="1"/>
  <c r="AD44" i="5"/>
  <c r="AE44" i="5" s="1"/>
  <c r="D81" i="5"/>
  <c r="M81" i="5" s="1"/>
  <c r="AE41" i="5"/>
  <c r="AF41" i="5" s="1"/>
  <c r="J94" i="5"/>
  <c r="M94" i="5" s="1"/>
  <c r="N94" i="5" s="1"/>
  <c r="O94" i="5" s="1"/>
  <c r="T84" i="5"/>
  <c r="C131" i="5" s="1"/>
  <c r="D131" i="5" s="1"/>
  <c r="J131" i="5" s="1"/>
  <c r="M84" i="5"/>
  <c r="AA36" i="5"/>
  <c r="AE36" i="5" s="1"/>
  <c r="AF36" i="5" s="1"/>
  <c r="AA32" i="5"/>
  <c r="U81" i="5"/>
  <c r="AA81" i="5" s="1"/>
  <c r="J84" i="5"/>
  <c r="U85" i="5"/>
  <c r="AA85" i="5" s="1"/>
  <c r="C120" i="5"/>
  <c r="J120" i="5" s="1"/>
  <c r="M120" i="5" s="1"/>
  <c r="N120" i="5" s="1"/>
  <c r="O120" i="5" s="1"/>
  <c r="AD87" i="5"/>
  <c r="AE87" i="5" s="1"/>
  <c r="AF87" i="5" s="1"/>
  <c r="AA69" i="5"/>
  <c r="AD69" i="5" s="1"/>
  <c r="AA95" i="5"/>
  <c r="AD95" i="5" s="1"/>
  <c r="AE95" i="5" s="1"/>
  <c r="AF95" i="5" s="1"/>
  <c r="J95" i="5"/>
  <c r="M95" i="5" s="1"/>
  <c r="N95" i="5" s="1"/>
  <c r="O95" i="5" s="1"/>
  <c r="AE39" i="5"/>
  <c r="AF39" i="5" s="1"/>
  <c r="AD83" i="5"/>
  <c r="AE83" i="5" s="1"/>
  <c r="AF83" i="5" s="1"/>
  <c r="J130" i="5"/>
  <c r="N130" i="5" s="1"/>
  <c r="O130" i="5" s="1"/>
  <c r="D85" i="5"/>
  <c r="M85" i="5" s="1"/>
  <c r="F141" i="5"/>
  <c r="J141" i="5" s="1"/>
  <c r="M141" i="5" s="1"/>
  <c r="N141" i="5" s="1"/>
  <c r="O141" i="5" s="1"/>
  <c r="M40" i="5"/>
  <c r="N40" i="5" s="1"/>
  <c r="O40" i="5" s="1"/>
  <c r="C114" i="5"/>
  <c r="J114" i="5" s="1"/>
  <c r="M114" i="5" s="1"/>
  <c r="N114" i="5" s="1"/>
  <c r="O114" i="5" s="1"/>
  <c r="AE35" i="5"/>
  <c r="AF35" i="5" s="1"/>
  <c r="AA66" i="5"/>
  <c r="AD66" i="5" s="1"/>
  <c r="AE66" i="5" s="1"/>
  <c r="AF66" i="5" s="1"/>
  <c r="C113" i="5"/>
  <c r="J113" i="5" s="1"/>
  <c r="D88" i="5"/>
  <c r="T88" i="5"/>
  <c r="J93" i="5"/>
  <c r="M93" i="5" s="1"/>
  <c r="N93" i="5" s="1"/>
  <c r="O93" i="5" s="1"/>
  <c r="W93" i="5"/>
  <c r="M66" i="5"/>
  <c r="N66" i="5" s="1"/>
  <c r="J76" i="5"/>
  <c r="M76" i="5" s="1"/>
  <c r="N76" i="5" s="1"/>
  <c r="O76" i="5" s="1"/>
  <c r="T76" i="5"/>
  <c r="T71" i="5"/>
  <c r="J71" i="5"/>
  <c r="M71" i="5" s="1"/>
  <c r="N71" i="5" s="1"/>
  <c r="O71" i="5" s="1"/>
  <c r="W92" i="5"/>
  <c r="J92" i="5"/>
  <c r="C122" i="5"/>
  <c r="J122" i="5" s="1"/>
  <c r="M122" i="5" s="1"/>
  <c r="N122" i="5" s="1"/>
  <c r="O122" i="5" s="1"/>
  <c r="AA75" i="5"/>
  <c r="AD75" i="5" s="1"/>
  <c r="AE75" i="5" s="1"/>
  <c r="AF75" i="5" s="1"/>
  <c r="N25" i="5"/>
  <c r="O25" i="5" s="1"/>
  <c r="D86" i="5"/>
  <c r="T86" i="5"/>
  <c r="T82" i="5"/>
  <c r="D82" i="5"/>
  <c r="J72" i="5"/>
  <c r="M72" i="5" s="1"/>
  <c r="N72" i="5" s="1"/>
  <c r="O72" i="5" s="1"/>
  <c r="T72" i="5"/>
  <c r="F138" i="5"/>
  <c r="J138" i="5" s="1"/>
  <c r="AA91" i="5"/>
  <c r="AA74" i="5"/>
  <c r="AD74" i="5" s="1"/>
  <c r="AE74" i="5" s="1"/>
  <c r="AF74" i="5" s="1"/>
  <c r="C121" i="5"/>
  <c r="J121" i="5" s="1"/>
  <c r="C125" i="5"/>
  <c r="J125" i="5" s="1"/>
  <c r="M125" i="5" s="1"/>
  <c r="N125" i="5" s="1"/>
  <c r="O125" i="5" s="1"/>
  <c r="AA78" i="5"/>
  <c r="AD78" i="5" s="1"/>
  <c r="AE78" i="5" s="1"/>
  <c r="AF78" i="5" s="1"/>
  <c r="AA70" i="5"/>
  <c r="C117" i="5"/>
  <c r="J117" i="5" s="1"/>
  <c r="M117" i="5" s="1"/>
  <c r="N117" i="5" s="1"/>
  <c r="O117" i="5" s="1"/>
  <c r="AD21" i="5"/>
  <c r="AD32" i="5" s="1"/>
  <c r="C115" i="5"/>
  <c r="J115" i="5" s="1"/>
  <c r="M115" i="5" s="1"/>
  <c r="AA68" i="5"/>
  <c r="AD68" i="5" s="1"/>
  <c r="AE68" i="5" s="1"/>
  <c r="AF68" i="5" s="1"/>
  <c r="AE38" i="5"/>
  <c r="AF38" i="5" s="1"/>
  <c r="J132" i="5"/>
  <c r="N132" i="5" s="1"/>
  <c r="O132" i="5" s="1"/>
  <c r="J38" i="5"/>
  <c r="N38" i="5" s="1"/>
  <c r="O38" i="5" s="1"/>
  <c r="J134" i="5"/>
  <c r="N134" i="5" s="1"/>
  <c r="O134" i="5" s="1"/>
  <c r="M128" i="5"/>
  <c r="O91" i="5"/>
  <c r="J87" i="5"/>
  <c r="N87" i="5" s="1"/>
  <c r="O87" i="5" s="1"/>
  <c r="J83" i="5"/>
  <c r="N83" i="5" s="1"/>
  <c r="O83" i="5" s="1"/>
  <c r="AD42" i="5"/>
  <c r="AE34" i="5"/>
  <c r="M19" i="5"/>
  <c r="N19" i="5" s="1"/>
  <c r="O19" i="5" s="1"/>
  <c r="J39" i="5"/>
  <c r="N39" i="5" s="1"/>
  <c r="O39" i="5" s="1"/>
  <c r="M45" i="5"/>
  <c r="J37" i="5"/>
  <c r="N37" i="5" s="1"/>
  <c r="O37" i="5" s="1"/>
  <c r="M47" i="5"/>
  <c r="N47" i="5" s="1"/>
  <c r="M26" i="5"/>
  <c r="N26" i="5" s="1"/>
  <c r="O26" i="5" s="1"/>
  <c r="M20" i="5"/>
  <c r="N20" i="5" s="1"/>
  <c r="N23" i="5"/>
  <c r="O23" i="5" s="1"/>
  <c r="M28" i="5"/>
  <c r="N28" i="5" s="1"/>
  <c r="O28" i="5" s="1"/>
  <c r="N31" i="5"/>
  <c r="O31" i="5" s="1"/>
  <c r="J36" i="5"/>
  <c r="N36" i="5" s="1"/>
  <c r="O36" i="5" s="1"/>
  <c r="J49" i="5"/>
  <c r="J35" i="5"/>
  <c r="N35" i="5" s="1"/>
  <c r="O35" i="5" s="1"/>
  <c r="M22" i="5"/>
  <c r="N22" i="5" s="1"/>
  <c r="O22" i="5" s="1"/>
  <c r="M30" i="5"/>
  <c r="N30" i="5" s="1"/>
  <c r="O30" i="5" s="1"/>
  <c r="J34" i="5"/>
  <c r="J42" i="5" s="1"/>
  <c r="J41" i="5"/>
  <c r="N41" i="5" s="1"/>
  <c r="O41" i="5" s="1"/>
  <c r="AE60" i="5" l="1"/>
  <c r="F149" i="5"/>
  <c r="J149" i="5" s="1"/>
  <c r="M149" i="5" s="1"/>
  <c r="AD60" i="5"/>
  <c r="J107" i="5"/>
  <c r="AF54" i="5"/>
  <c r="AF60" i="5" s="1"/>
  <c r="M107" i="5"/>
  <c r="AA105" i="5"/>
  <c r="AD105" i="5" s="1"/>
  <c r="AE105" i="5" s="1"/>
  <c r="AF105" i="5" s="1"/>
  <c r="F152" i="5"/>
  <c r="J152" i="5" s="1"/>
  <c r="M152" i="5" s="1"/>
  <c r="N152" i="5" s="1"/>
  <c r="O152" i="5" s="1"/>
  <c r="AE101" i="5"/>
  <c r="AF101" i="5" s="1"/>
  <c r="AD102" i="5"/>
  <c r="N147" i="5"/>
  <c r="AF100" i="5"/>
  <c r="AE100" i="5"/>
  <c r="AF51" i="5"/>
  <c r="AF53" i="5" s="1"/>
  <c r="J81" i="5"/>
  <c r="N81" i="5" s="1"/>
  <c r="O81" i="5" s="1"/>
  <c r="N107" i="5"/>
  <c r="O101" i="5"/>
  <c r="O107" i="5" s="1"/>
  <c r="N100" i="5"/>
  <c r="O98" i="5"/>
  <c r="O100" i="5" s="1"/>
  <c r="U84" i="5"/>
  <c r="AD84" i="5" s="1"/>
  <c r="AD49" i="5"/>
  <c r="AD85" i="5"/>
  <c r="AE85" i="5" s="1"/>
  <c r="AF85" i="5" s="1"/>
  <c r="M131" i="5"/>
  <c r="N131" i="5" s="1"/>
  <c r="O131" i="5" s="1"/>
  <c r="AA42" i="5"/>
  <c r="AA61" i="5" s="1"/>
  <c r="C5" i="5" s="1"/>
  <c r="N84" i="5"/>
  <c r="O84" i="5" s="1"/>
  <c r="AD81" i="5"/>
  <c r="AE81" i="5" s="1"/>
  <c r="J85" i="5"/>
  <c r="N85" i="5" s="1"/>
  <c r="O85" i="5" s="1"/>
  <c r="AE69" i="5"/>
  <c r="AF69" i="5" s="1"/>
  <c r="M49" i="5"/>
  <c r="M42" i="5"/>
  <c r="C118" i="5"/>
  <c r="J118" i="5" s="1"/>
  <c r="M118" i="5" s="1"/>
  <c r="N118" i="5" s="1"/>
  <c r="O118" i="5" s="1"/>
  <c r="AA71" i="5"/>
  <c r="AD71" i="5" s="1"/>
  <c r="AE71" i="5" s="1"/>
  <c r="AF71" i="5" s="1"/>
  <c r="M138" i="5"/>
  <c r="M113" i="5"/>
  <c r="N113" i="5" s="1"/>
  <c r="AA72" i="5"/>
  <c r="AD72" i="5" s="1"/>
  <c r="AE72" i="5" s="1"/>
  <c r="AF72" i="5" s="1"/>
  <c r="C119" i="5"/>
  <c r="J119" i="5" s="1"/>
  <c r="M119" i="5" s="1"/>
  <c r="N119" i="5" s="1"/>
  <c r="O119" i="5" s="1"/>
  <c r="J86" i="5"/>
  <c r="M86" i="5"/>
  <c r="AD91" i="5"/>
  <c r="AE21" i="5"/>
  <c r="AF21" i="5" s="1"/>
  <c r="AF32" i="5" s="1"/>
  <c r="M92" i="5"/>
  <c r="M96" i="5" s="1"/>
  <c r="M82" i="5"/>
  <c r="J82" i="5"/>
  <c r="F139" i="5"/>
  <c r="J139" i="5" s="1"/>
  <c r="M139" i="5" s="1"/>
  <c r="N139" i="5" s="1"/>
  <c r="O139" i="5" s="1"/>
  <c r="AA92" i="5"/>
  <c r="AD92" i="5" s="1"/>
  <c r="AE92" i="5" s="1"/>
  <c r="AF92" i="5" s="1"/>
  <c r="F140" i="5"/>
  <c r="J140" i="5" s="1"/>
  <c r="M140" i="5" s="1"/>
  <c r="N140" i="5" s="1"/>
  <c r="O140" i="5" s="1"/>
  <c r="AA93" i="5"/>
  <c r="AD93" i="5" s="1"/>
  <c r="AE93" i="5" s="1"/>
  <c r="AF93" i="5" s="1"/>
  <c r="J88" i="5"/>
  <c r="M88" i="5"/>
  <c r="C123" i="5"/>
  <c r="J123" i="5" s="1"/>
  <c r="M123" i="5" s="1"/>
  <c r="N123" i="5" s="1"/>
  <c r="O123" i="5" s="1"/>
  <c r="AA76" i="5"/>
  <c r="AD76" i="5" s="1"/>
  <c r="AE76" i="5" s="1"/>
  <c r="AF76" i="5" s="1"/>
  <c r="M79" i="5"/>
  <c r="U82" i="5"/>
  <c r="AD82" i="5" s="1"/>
  <c r="C129" i="5"/>
  <c r="J96" i="5"/>
  <c r="N115" i="5"/>
  <c r="O115" i="5" s="1"/>
  <c r="M121" i="5"/>
  <c r="N121" i="5" s="1"/>
  <c r="O121" i="5" s="1"/>
  <c r="C133" i="5"/>
  <c r="U86" i="5"/>
  <c r="AA86" i="5" s="1"/>
  <c r="C135" i="5"/>
  <c r="U88" i="5"/>
  <c r="J79" i="5"/>
  <c r="AD70" i="5"/>
  <c r="AE70" i="5" s="1"/>
  <c r="N45" i="5"/>
  <c r="O45" i="5" s="1"/>
  <c r="M32" i="5"/>
  <c r="N128" i="5"/>
  <c r="O128" i="5" s="1"/>
  <c r="N79" i="5"/>
  <c r="O66" i="5"/>
  <c r="O79" i="5" s="1"/>
  <c r="AE49" i="5"/>
  <c r="AF44" i="5"/>
  <c r="AF49" i="5" s="1"/>
  <c r="AF34" i="5"/>
  <c r="AF42" i="5" s="1"/>
  <c r="AE42" i="5"/>
  <c r="O47" i="5"/>
  <c r="O20" i="5"/>
  <c r="O32" i="5" s="1"/>
  <c r="N32" i="5"/>
  <c r="N34" i="5"/>
  <c r="J61" i="5"/>
  <c r="C3" i="5" s="1"/>
  <c r="AD61" i="5" l="1"/>
  <c r="D5" i="5" s="1"/>
  <c r="AA107" i="5"/>
  <c r="J154" i="5"/>
  <c r="N149" i="5"/>
  <c r="M154" i="5"/>
  <c r="AE102" i="5"/>
  <c r="AD107" i="5"/>
  <c r="AA84" i="5"/>
  <c r="AE84" i="5" s="1"/>
  <c r="AF84" i="5" s="1"/>
  <c r="AF61" i="5"/>
  <c r="F5" i="5" s="1"/>
  <c r="M61" i="5"/>
  <c r="D3" i="5" s="1"/>
  <c r="AA79" i="5"/>
  <c r="N92" i="5"/>
  <c r="O92" i="5" s="1"/>
  <c r="O96" i="5" s="1"/>
  <c r="N49" i="5"/>
  <c r="O49" i="5"/>
  <c r="AA96" i="5"/>
  <c r="N86" i="5"/>
  <c r="O86" i="5" s="1"/>
  <c r="M89" i="5"/>
  <c r="M108" i="5" s="1"/>
  <c r="D7" i="5" s="1"/>
  <c r="O113" i="5"/>
  <c r="O126" i="5" s="1"/>
  <c r="N126" i="5"/>
  <c r="D133" i="5"/>
  <c r="J133" i="5" s="1"/>
  <c r="AA82" i="5"/>
  <c r="M126" i="5"/>
  <c r="AD96" i="5"/>
  <c r="M143" i="5"/>
  <c r="N138" i="5"/>
  <c r="N82" i="5"/>
  <c r="J143" i="5"/>
  <c r="AE32" i="5"/>
  <c r="AE61" i="5" s="1"/>
  <c r="E5" i="5" s="1"/>
  <c r="D135" i="5"/>
  <c r="J135" i="5" s="1"/>
  <c r="AD88" i="5"/>
  <c r="AA88" i="5"/>
  <c r="J89" i="5"/>
  <c r="J108" i="5" s="1"/>
  <c r="C7" i="5" s="1"/>
  <c r="AD86" i="5"/>
  <c r="AE86" i="5" s="1"/>
  <c r="AF86" i="5" s="1"/>
  <c r="N88" i="5"/>
  <c r="O88" i="5" s="1"/>
  <c r="AE91" i="5"/>
  <c r="J126" i="5"/>
  <c r="D129" i="5"/>
  <c r="J129" i="5" s="1"/>
  <c r="AD79" i="5"/>
  <c r="AF70" i="5"/>
  <c r="AF79" i="5" s="1"/>
  <c r="AE79" i="5"/>
  <c r="AF81" i="5"/>
  <c r="N42" i="5"/>
  <c r="O34" i="5"/>
  <c r="O42" i="5" s="1"/>
  <c r="AF102" i="5" l="1"/>
  <c r="AF107" i="5" s="1"/>
  <c r="AE107" i="5"/>
  <c r="O149" i="5"/>
  <c r="O154" i="5" s="1"/>
  <c r="N154" i="5"/>
  <c r="O61" i="5"/>
  <c r="F3" i="5" s="1"/>
  <c r="N61" i="5"/>
  <c r="E3" i="5" s="1"/>
  <c r="AE88" i="5"/>
  <c r="AF88" i="5" s="1"/>
  <c r="N96" i="5"/>
  <c r="M133" i="5"/>
  <c r="N133" i="5" s="1"/>
  <c r="O133" i="5" s="1"/>
  <c r="AD89" i="5"/>
  <c r="AD108" i="5" s="1"/>
  <c r="D9" i="5" s="1"/>
  <c r="AA89" i="5"/>
  <c r="AA108" i="5" s="1"/>
  <c r="C9" i="5" s="1"/>
  <c r="M129" i="5"/>
  <c r="O82" i="5"/>
  <c r="O89" i="5" s="1"/>
  <c r="O108" i="5" s="1"/>
  <c r="F7" i="5" s="1"/>
  <c r="N89" i="5"/>
  <c r="J136" i="5"/>
  <c r="J155" i="5" s="1"/>
  <c r="C11" i="5" s="1"/>
  <c r="N143" i="5"/>
  <c r="O138" i="5"/>
  <c r="O143" i="5" s="1"/>
  <c r="AE82" i="5"/>
  <c r="AE96" i="5"/>
  <c r="AF91" i="5"/>
  <c r="AF96" i="5" s="1"/>
  <c r="M135" i="5"/>
  <c r="N135" i="5" s="1"/>
  <c r="O135" i="5" s="1"/>
  <c r="C13" i="5" l="1"/>
  <c r="N108" i="5"/>
  <c r="AF82" i="5"/>
  <c r="AF89" i="5" s="1"/>
  <c r="AF108" i="5" s="1"/>
  <c r="AE89" i="5"/>
  <c r="AE108" i="5" s="1"/>
  <c r="E9" i="5" s="1"/>
  <c r="N129" i="5"/>
  <c r="M136" i="5"/>
  <c r="M155" i="5" s="1"/>
  <c r="D11" i="5" s="1"/>
  <c r="D13" i="5" s="1"/>
  <c r="F9" i="5" l="1"/>
  <c r="E7" i="5"/>
  <c r="O129" i="5"/>
  <c r="O136" i="5" s="1"/>
  <c r="O155" i="5" s="1"/>
  <c r="N136" i="5"/>
  <c r="N155" i="5" s="1"/>
  <c r="E11" i="5" s="1"/>
  <c r="E13" i="5" l="1"/>
  <c r="F11" i="5"/>
  <c r="F13" i="5" s="1"/>
  <c r="G13" i="5"/>
  <c r="R171" i="3" l="1"/>
  <c r="P171" i="3"/>
  <c r="N171" i="3"/>
  <c r="L171" i="3"/>
  <c r="R156" i="3"/>
  <c r="P156" i="3"/>
  <c r="N156" i="3"/>
  <c r="L156" i="3"/>
  <c r="R141" i="3"/>
  <c r="P141" i="3"/>
  <c r="N141" i="3"/>
  <c r="L141" i="3"/>
  <c r="T8" i="2"/>
  <c r="U8" i="2" s="1"/>
  <c r="V8" i="2" s="1"/>
  <c r="W8" i="2" s="1"/>
  <c r="T7" i="2"/>
  <c r="U7" i="2" s="1"/>
  <c r="V7" i="2" s="1"/>
  <c r="W7" i="2" s="1"/>
  <c r="T6" i="2"/>
  <c r="U6" i="2" s="1"/>
  <c r="V6" i="2" s="1"/>
  <c r="W6" i="2" s="1"/>
  <c r="U5" i="2"/>
  <c r="V5" i="2" s="1"/>
  <c r="W5" i="2" s="1"/>
  <c r="T5" i="2"/>
  <c r="T4" i="2"/>
  <c r="U4" i="2" s="1"/>
  <c r="V4" i="2" s="1"/>
  <c r="W4" i="2" s="1"/>
  <c r="T3" i="2"/>
  <c r="U3" i="2" s="1"/>
  <c r="V3" i="2" s="1"/>
  <c r="W3" i="2" s="1"/>
  <c r="T156" i="3" l="1"/>
  <c r="T171" i="3"/>
  <c r="T141" i="3"/>
  <c r="P73" i="3" l="1"/>
  <c r="P173" i="3"/>
  <c r="P175" i="3" s="1"/>
  <c r="P177" i="3" s="1"/>
  <c r="R73" i="3"/>
  <c r="R173" i="3"/>
  <c r="R175" i="3" s="1"/>
  <c r="R177" i="3" s="1"/>
  <c r="L173" i="3"/>
  <c r="L73" i="3"/>
  <c r="R179" i="3" l="1"/>
  <c r="P179" i="3"/>
  <c r="L175" i="3"/>
  <c r="L177" i="3" s="1"/>
  <c r="H53" i="2"/>
  <c r="F53" i="2"/>
  <c r="D53" i="2"/>
  <c r="H48" i="2"/>
  <c r="F48" i="2"/>
  <c r="D48" i="2"/>
  <c r="H43" i="2"/>
  <c r="F43" i="2"/>
  <c r="D43" i="2"/>
  <c r="G34" i="2"/>
  <c r="H34" i="2" s="1"/>
  <c r="I34" i="2" s="1"/>
  <c r="J34" i="2" s="1"/>
  <c r="G33" i="2"/>
  <c r="H33" i="2" s="1"/>
  <c r="I33" i="2" s="1"/>
  <c r="J33" i="2" s="1"/>
  <c r="G32" i="2"/>
  <c r="H32" i="2" s="1"/>
  <c r="I32" i="2" s="1"/>
  <c r="J32" i="2" s="1"/>
  <c r="G29" i="2"/>
  <c r="H29" i="2" s="1"/>
  <c r="I29" i="2" s="1"/>
  <c r="J29" i="2" s="1"/>
  <c r="G28" i="2"/>
  <c r="H28" i="2" s="1"/>
  <c r="I28" i="2" s="1"/>
  <c r="J28" i="2" s="1"/>
  <c r="G27" i="2"/>
  <c r="H27" i="2" s="1"/>
  <c r="I27" i="2" s="1"/>
  <c r="J27" i="2" s="1"/>
  <c r="G26" i="2"/>
  <c r="H26" i="2" s="1"/>
  <c r="I26" i="2" s="1"/>
  <c r="J26" i="2" s="1"/>
  <c r="G25" i="2"/>
  <c r="H25" i="2" s="1"/>
  <c r="I25" i="2" s="1"/>
  <c r="J25" i="2" s="1"/>
  <c r="G24" i="2"/>
  <c r="H24" i="2" s="1"/>
  <c r="I24" i="2" s="1"/>
  <c r="J24" i="2" s="1"/>
  <c r="G23" i="2"/>
  <c r="H23" i="2" s="1"/>
  <c r="I23" i="2" s="1"/>
  <c r="J23" i="2" s="1"/>
  <c r="G22" i="2"/>
  <c r="H22" i="2" s="1"/>
  <c r="I22" i="2" s="1"/>
  <c r="J22" i="2" s="1"/>
  <c r="G21" i="2"/>
  <c r="H21" i="2" s="1"/>
  <c r="I21" i="2" s="1"/>
  <c r="J21" i="2" s="1"/>
  <c r="G20" i="2"/>
  <c r="H20" i="2" s="1"/>
  <c r="I20" i="2" s="1"/>
  <c r="J20" i="2" s="1"/>
  <c r="G19" i="2"/>
  <c r="H19" i="2" s="1"/>
  <c r="I19" i="2" s="1"/>
  <c r="J19" i="2" s="1"/>
  <c r="G18" i="2"/>
  <c r="H18" i="2" s="1"/>
  <c r="I18" i="2" s="1"/>
  <c r="J18" i="2" s="1"/>
  <c r="G17" i="2"/>
  <c r="H17" i="2" s="1"/>
  <c r="I17" i="2" s="1"/>
  <c r="J17" i="2" s="1"/>
  <c r="G16" i="2"/>
  <c r="H16" i="2" s="1"/>
  <c r="I16" i="2" s="1"/>
  <c r="J16" i="2" s="1"/>
  <c r="G13" i="2"/>
  <c r="H13" i="2" s="1"/>
  <c r="I13" i="2" s="1"/>
  <c r="J13" i="2" s="1"/>
  <c r="G10" i="2"/>
  <c r="H10" i="2" s="1"/>
  <c r="I10" i="2" s="1"/>
  <c r="J10" i="2" s="1"/>
  <c r="G9" i="2"/>
  <c r="H9" i="2" s="1"/>
  <c r="I9" i="2" s="1"/>
  <c r="J9" i="2" s="1"/>
  <c r="G8" i="2"/>
  <c r="H8" i="2" s="1"/>
  <c r="I8" i="2" s="1"/>
  <c r="J8" i="2" s="1"/>
  <c r="G7" i="2"/>
  <c r="H7" i="2" s="1"/>
  <c r="I7" i="2" s="1"/>
  <c r="J7" i="2" s="1"/>
  <c r="G6" i="2"/>
  <c r="H6" i="2" s="1"/>
  <c r="I6" i="2" s="1"/>
  <c r="J6" i="2" s="1"/>
  <c r="G5" i="2"/>
  <c r="H5" i="2" s="1"/>
  <c r="I5" i="2" s="1"/>
  <c r="J5" i="2" s="1"/>
  <c r="G4" i="2"/>
  <c r="H4" i="2" s="1"/>
  <c r="I4" i="2" s="1"/>
  <c r="J4" i="2" s="1"/>
  <c r="L179" i="3" l="1"/>
  <c r="AD61" i="1"/>
  <c r="AE61" i="1"/>
  <c r="W73" i="1"/>
  <c r="W75" i="1" s="1"/>
  <c r="AG61" i="1" l="1"/>
  <c r="W175" i="1"/>
  <c r="W177" i="1" s="1"/>
  <c r="W179" i="1" s="1"/>
  <c r="W181" i="1" l="1"/>
  <c r="AD71" i="1"/>
  <c r="AD62" i="1"/>
  <c r="AE69" i="1"/>
  <c r="AE64" i="1"/>
  <c r="AD72" i="1"/>
  <c r="AE71" i="1"/>
  <c r="AD68" i="1"/>
  <c r="AD63" i="1"/>
  <c r="AE67" i="1"/>
  <c r="AD70" i="1"/>
  <c r="AE65" i="1"/>
  <c r="AD66" i="1"/>
  <c r="AE66" i="1"/>
  <c r="AD73" i="1"/>
  <c r="AB73" i="1"/>
  <c r="AE70" i="1"/>
  <c r="AE68" i="1"/>
  <c r="AD69" i="1"/>
  <c r="AE63" i="1"/>
  <c r="AD67" i="1"/>
  <c r="AE62" i="1"/>
  <c r="AD64" i="1"/>
  <c r="AE72" i="1"/>
  <c r="AD65" i="1"/>
  <c r="AB75" i="1" l="1"/>
  <c r="AE75" i="1" s="1"/>
  <c r="AB175" i="1"/>
  <c r="AE175" i="1" s="1"/>
  <c r="AG67" i="1"/>
  <c r="AG72" i="1"/>
  <c r="AG63" i="1"/>
  <c r="AG69" i="1"/>
  <c r="AG71" i="1"/>
  <c r="AG64" i="1"/>
  <c r="AE73" i="1"/>
  <c r="AG73" i="1" s="1"/>
  <c r="AG66" i="1"/>
  <c r="AG65" i="1"/>
  <c r="AG70" i="1"/>
  <c r="AG62" i="1"/>
  <c r="AG68" i="1"/>
  <c r="AA75" i="1"/>
  <c r="AD75" i="1" s="1"/>
  <c r="AA175" i="1"/>
  <c r="AG75" i="1" l="1"/>
  <c r="AB177" i="1"/>
  <c r="AB179" i="1" s="1"/>
  <c r="AA177" i="1"/>
  <c r="AA179" i="1" s="1"/>
  <c r="AD175" i="1"/>
  <c r="AG175" i="1" s="1"/>
  <c r="AE177" i="1" l="1"/>
  <c r="AE179" i="1"/>
  <c r="AB181" i="1"/>
  <c r="AE181" i="1" s="1"/>
  <c r="AD177" i="1"/>
  <c r="AG177" i="1" l="1"/>
  <c r="AD179" i="1"/>
  <c r="AG179" i="1" s="1"/>
  <c r="AA181" i="1"/>
  <c r="AD181" i="1" s="1"/>
  <c r="AG181" i="1" s="1"/>
  <c r="N173" i="3"/>
  <c r="T173" i="3" s="1"/>
  <c r="N175" i="3" l="1"/>
  <c r="N177" i="3" s="1"/>
  <c r="N73" i="3"/>
  <c r="T73" i="3" s="1"/>
  <c r="T175" i="3" l="1"/>
  <c r="N179" i="3" l="1"/>
  <c r="T179" i="3" s="1"/>
  <c r="T17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Melissa Wright</author>
    <author>Beverly Dickinson</author>
    <author>Casey Thelenwood</author>
  </authors>
  <commentList>
    <comment ref="D18" authorId="0" shapeId="0" xr:uid="{2CC105BF-B31B-43C1-ADF1-422C0B7EA83E}">
      <text>
        <r>
          <rPr>
            <b/>
            <sz val="9"/>
            <color indexed="81"/>
            <rFont val="Tahoma"/>
            <family val="2"/>
          </rPr>
          <t>0.20 FTE = 52 days / 1 day a week
0.10 FTE = 26 days</t>
        </r>
        <r>
          <rPr>
            <sz val="9"/>
            <color indexed="81"/>
            <rFont val="Tahoma"/>
            <family val="2"/>
          </rPr>
          <t xml:space="preserve">
</t>
        </r>
      </text>
    </comment>
    <comment ref="K18" authorId="1" shapeId="0" xr:uid="{57221D72-0DD8-440F-8A11-D0CEC7174CC6}">
      <text>
        <r>
          <rPr>
            <b/>
            <u/>
            <sz val="9"/>
            <color indexed="10"/>
            <rFont val="Tahoma"/>
            <family val="2"/>
          </rPr>
          <t>FY Fringe 23-24</t>
        </r>
        <r>
          <rPr>
            <b/>
            <u/>
            <sz val="9"/>
            <color indexed="81"/>
            <rFont val="Tahoma"/>
            <family val="2"/>
          </rPr>
          <t xml:space="preserve">
Non Fed</t>
        </r>
        <r>
          <rPr>
            <sz val="9"/>
            <color indexed="81"/>
            <rFont val="Tahoma"/>
            <family val="2"/>
          </rPr>
          <t xml:space="preserve">      </t>
        </r>
        <r>
          <rPr>
            <b/>
            <u/>
            <sz val="9"/>
            <color indexed="81"/>
            <rFont val="Tahoma"/>
            <family val="2"/>
          </rPr>
          <t xml:space="preserve">Fed Grants
</t>
        </r>
        <r>
          <rPr>
            <sz val="9"/>
            <color indexed="81"/>
            <rFont val="Tahoma"/>
            <family val="2"/>
          </rPr>
          <t>27.07%         26.74%   AO  
40.30%         39.38%   AC, AD, AR, AS, AY, AZ  
39.71%         38.79%   AT  
33.35%         32.02%   AV  
  8.61%           8.61%   AA, AU  
 Post Docs - use AD rate if Perm Hire</t>
        </r>
      </text>
    </comment>
    <comment ref="E33" authorId="2" shapeId="0" xr:uid="{9B7DF3AA-24D1-4B59-925C-73F8A3C34406}">
      <text>
        <r>
          <rPr>
            <b/>
            <u/>
            <sz val="9"/>
            <color indexed="81"/>
            <rFont val="Tahoma"/>
            <family val="2"/>
          </rPr>
          <t>Buyouts per Semester:</t>
        </r>
        <r>
          <rPr>
            <b/>
            <sz val="9"/>
            <color indexed="81"/>
            <rFont val="Tahoma"/>
            <family val="2"/>
          </rPr>
          <t xml:space="preserve">
</t>
        </r>
        <r>
          <rPr>
            <sz val="9"/>
            <color indexed="81"/>
            <rFont val="Tahoma"/>
            <family val="2"/>
          </rPr>
          <t>1 Course Buyout = 25% Effort
2 Course Buyouts = 50% Effort</t>
        </r>
      </text>
    </comment>
    <comment ref="F33" authorId="2" shapeId="0" xr:uid="{5463F3EF-C13A-48BE-BEF7-522AC201538D}">
      <text>
        <r>
          <rPr>
            <b/>
            <u/>
            <sz val="9"/>
            <color indexed="81"/>
            <rFont val="Tahoma"/>
            <family val="2"/>
          </rPr>
          <t>Buyouts per Semester:</t>
        </r>
        <r>
          <rPr>
            <b/>
            <sz val="9"/>
            <color indexed="81"/>
            <rFont val="Tahoma"/>
            <family val="2"/>
          </rPr>
          <t xml:space="preserve">
</t>
        </r>
        <r>
          <rPr>
            <sz val="9"/>
            <color indexed="81"/>
            <rFont val="Tahoma"/>
            <family val="2"/>
          </rPr>
          <t>1 Course Buyout = 25% Effort
2 Course Buyouts = 50% Effort</t>
        </r>
      </text>
    </comment>
    <comment ref="H33" authorId="2" shapeId="0" xr:uid="{2497BF04-6C35-44CF-A069-D8AA01F8A658}">
      <text>
        <r>
          <rPr>
            <b/>
            <u/>
            <sz val="9"/>
            <color indexed="81"/>
            <rFont val="Tahoma"/>
            <family val="2"/>
          </rPr>
          <t>Example Percent Efforts:</t>
        </r>
        <r>
          <rPr>
            <b/>
            <sz val="9"/>
            <color indexed="81"/>
            <rFont val="Tahoma"/>
            <family val="2"/>
          </rPr>
          <t xml:space="preserve">
</t>
        </r>
        <r>
          <rPr>
            <sz val="9"/>
            <color indexed="81"/>
            <rFont val="Tahoma"/>
            <family val="2"/>
          </rPr>
          <t>1 Summer Mnth / 4 wks = 33.333% Effort
2 Summer Mnths / 8 wks= 66.666% Effort
3 Summer Mnths / 12wks = 100% Effort</t>
        </r>
      </text>
    </comment>
    <comment ref="K33" authorId="1" shapeId="0" xr:uid="{D87DACA4-E66C-4C64-BF24-AD1D95739D97}">
      <text>
        <r>
          <rPr>
            <b/>
            <u/>
            <sz val="9"/>
            <color indexed="10"/>
            <rFont val="Tahoma"/>
            <family val="2"/>
          </rPr>
          <t>FY Fringe 23-24</t>
        </r>
        <r>
          <rPr>
            <b/>
            <u/>
            <sz val="9"/>
            <color indexed="81"/>
            <rFont val="Tahoma"/>
            <family val="2"/>
          </rPr>
          <t xml:space="preserve">
Non Fed</t>
        </r>
        <r>
          <rPr>
            <b/>
            <sz val="9"/>
            <color indexed="81"/>
            <rFont val="Tahoma"/>
            <family val="2"/>
          </rPr>
          <t xml:space="preserve">       </t>
        </r>
        <r>
          <rPr>
            <b/>
            <u/>
            <sz val="9"/>
            <color indexed="81"/>
            <rFont val="Tahoma"/>
            <family val="2"/>
          </rPr>
          <t>Fed Grants</t>
        </r>
        <r>
          <rPr>
            <sz val="9"/>
            <color indexed="81"/>
            <rFont val="Tahoma"/>
            <family val="2"/>
          </rPr>
          <t xml:space="preserve">   
34.48%          33.82%  FA, FX, FY, FZ  
34.88%          34.22%  FR  
42.79%          41.71%  F3, F4, FN, FO, FP, FQ  
32.77%          31.47%  F5, F6, FB, FL, FM  
  8.61%            8.61%  AF</t>
        </r>
      </text>
    </comment>
    <comment ref="L33" authorId="1" shapeId="0" xr:uid="{641B2C98-9F3D-4D4B-8E02-32E8DF55E1FF}">
      <text>
        <r>
          <rPr>
            <b/>
            <u/>
            <sz val="10"/>
            <color indexed="81"/>
            <rFont val="Tahoma"/>
            <family val="2"/>
          </rPr>
          <t>Summer/Overload Fringe:</t>
        </r>
        <r>
          <rPr>
            <b/>
            <sz val="10"/>
            <color indexed="81"/>
            <rFont val="Tahoma"/>
            <family val="2"/>
          </rPr>
          <t xml:space="preserve"> 
</t>
        </r>
        <r>
          <rPr>
            <sz val="10"/>
            <color indexed="81"/>
            <rFont val="Tahoma"/>
            <family val="2"/>
          </rPr>
          <t>Faculty = 8.61%</t>
        </r>
      </text>
    </comment>
    <comment ref="V33" authorId="2" shapeId="0" xr:uid="{4CE6B65A-DA0A-4D38-B369-9EE61CA5D250}">
      <text>
        <r>
          <rPr>
            <b/>
            <u/>
            <sz val="10"/>
            <color indexed="81"/>
            <rFont val="Tahoma"/>
            <family val="2"/>
          </rPr>
          <t xml:space="preserve">Buyouts per Semester:
</t>
        </r>
        <r>
          <rPr>
            <sz val="10"/>
            <color indexed="81"/>
            <rFont val="Tahoma"/>
            <family val="2"/>
          </rPr>
          <t>1 Course Buyout = 25% Effort
2 Course Buyouts = 50% Effort</t>
        </r>
      </text>
    </comment>
    <comment ref="W33" authorId="2" shapeId="0" xr:uid="{CBCED883-3E3F-4CDF-9C29-309FB49CEB76}">
      <text>
        <r>
          <rPr>
            <b/>
            <u/>
            <sz val="10"/>
            <color indexed="81"/>
            <rFont val="Tahoma"/>
            <family val="2"/>
          </rPr>
          <t xml:space="preserve">Buyouts per Semester:
</t>
        </r>
        <r>
          <rPr>
            <sz val="10"/>
            <color indexed="81"/>
            <rFont val="Tahoma"/>
            <family val="2"/>
          </rPr>
          <t>1 Course Buyout = 25% Effort
2 Course Buyouts = 50% Effort</t>
        </r>
      </text>
    </comment>
    <comment ref="Y33" authorId="2" shapeId="0" xr:uid="{36DE1D66-D0EB-4474-858D-469012996C4F}">
      <text>
        <r>
          <rPr>
            <b/>
            <u/>
            <sz val="10"/>
            <color indexed="81"/>
            <rFont val="Tahoma"/>
            <family val="2"/>
          </rPr>
          <t>Example Percent Efforts:</t>
        </r>
        <r>
          <rPr>
            <b/>
            <sz val="10"/>
            <color indexed="81"/>
            <rFont val="Tahoma"/>
            <family val="2"/>
          </rPr>
          <t xml:space="preserve">
</t>
        </r>
        <r>
          <rPr>
            <sz val="10"/>
            <color indexed="81"/>
            <rFont val="Tahoma"/>
            <family val="2"/>
          </rPr>
          <t>1 Summer Month = 33.333% Effort
2 Summer Months = 66.666% Effort
3 Summer Months = 100% Effor</t>
        </r>
        <r>
          <rPr>
            <b/>
            <sz val="10"/>
            <color indexed="81"/>
            <rFont val="Tahoma"/>
            <family val="2"/>
          </rPr>
          <t>t</t>
        </r>
      </text>
    </comment>
    <comment ref="K43" authorId="1" shapeId="0" xr:uid="{8F845DC9-6622-4115-8751-7AA5B5BCE1D3}">
      <text>
        <r>
          <rPr>
            <b/>
            <u/>
            <sz val="9"/>
            <color indexed="10"/>
            <rFont val="Tahoma"/>
            <family val="2"/>
          </rPr>
          <t>PSS FY Fringe 23-24</t>
        </r>
        <r>
          <rPr>
            <b/>
            <u/>
            <sz val="9"/>
            <color indexed="81"/>
            <rFont val="Tahoma"/>
            <family val="2"/>
          </rPr>
          <t xml:space="preserve">
Non Fed</t>
        </r>
        <r>
          <rPr>
            <b/>
            <sz val="9"/>
            <color indexed="81"/>
            <rFont val="Tahoma"/>
            <family val="2"/>
          </rPr>
          <t xml:space="preserve">        </t>
        </r>
        <r>
          <rPr>
            <b/>
            <u/>
            <sz val="9"/>
            <color indexed="81"/>
            <rFont val="Tahoma"/>
            <family val="2"/>
          </rPr>
          <t xml:space="preserve">Fed Grants   
</t>
        </r>
        <r>
          <rPr>
            <sz val="9"/>
            <color indexed="81"/>
            <rFont val="Tahoma"/>
            <family val="2"/>
          </rPr>
          <t xml:space="preserve">50.52%           49.25%  CE, CF, CG, CH, CP, CX  
  8.61%             8.61%  TJ, CQ  </t>
        </r>
      </text>
    </comment>
    <comment ref="E50" authorId="0" shapeId="0" xr:uid="{6FE93790-125A-4AE5-929C-EA6541FEA8FF}">
      <text>
        <r>
          <rPr>
            <b/>
            <sz val="9"/>
            <color indexed="81"/>
            <rFont val="Tahoma"/>
            <family val="2"/>
          </rPr>
          <t>Grant MUST cover GA Stipend.</t>
        </r>
      </text>
    </comment>
    <comment ref="F50" authorId="2" shapeId="0" xr:uid="{2591FD7F-318C-4948-A813-28C03DE656C5}">
      <text>
        <r>
          <rPr>
            <b/>
            <sz val="9"/>
            <color indexed="81"/>
            <rFont val="Tahoma"/>
            <family val="2"/>
          </rPr>
          <t xml:space="preserve">Min. Wage = </t>
        </r>
        <r>
          <rPr>
            <b/>
            <sz val="9"/>
            <color indexed="10"/>
            <rFont val="Tahoma"/>
            <family val="2"/>
          </rPr>
          <t>$10.10</t>
        </r>
        <r>
          <rPr>
            <b/>
            <sz val="9"/>
            <color indexed="81"/>
            <rFont val="Tahoma"/>
            <family val="2"/>
          </rPr>
          <t xml:space="preserve"> as of 1/1/23.</t>
        </r>
      </text>
    </comment>
    <comment ref="K57" authorId="0" shapeId="0" xr:uid="{F10C4C6E-7B79-400B-851B-ECA27EFB469A}">
      <text>
        <r>
          <rPr>
            <b/>
            <sz val="9"/>
            <color indexed="81"/>
            <rFont val="Tahoma"/>
            <family val="2"/>
          </rPr>
          <t>Fringe is charged in the summer if student is not enrolled in a min. of 6 credits - as set by the IRS.</t>
        </r>
      </text>
    </comment>
    <comment ref="E80" authorId="2" shapeId="0" xr:uid="{0D401ACD-29BA-4243-BC04-3A2BC5CBBBE6}">
      <text>
        <r>
          <rPr>
            <b/>
            <u/>
            <sz val="10"/>
            <color indexed="81"/>
            <rFont val="Tahoma"/>
            <family val="2"/>
          </rPr>
          <t>Buyouts per Semester:</t>
        </r>
        <r>
          <rPr>
            <b/>
            <sz val="10"/>
            <color indexed="81"/>
            <rFont val="Tahoma"/>
            <family val="2"/>
          </rPr>
          <t xml:space="preserve">
</t>
        </r>
        <r>
          <rPr>
            <sz val="10"/>
            <color indexed="81"/>
            <rFont val="Tahoma"/>
            <family val="2"/>
          </rPr>
          <t>1 Course Buyout = 25% Effort
2 Course Buyouts = 50% Effortt</t>
        </r>
      </text>
    </comment>
    <comment ref="F80" authorId="2" shapeId="0" xr:uid="{F2EFB186-F56C-4374-B2F9-6F2797E2FF33}">
      <text>
        <r>
          <rPr>
            <b/>
            <u/>
            <sz val="10"/>
            <color indexed="81"/>
            <rFont val="Tahoma"/>
            <family val="2"/>
          </rPr>
          <t>Buyouts per Semester:</t>
        </r>
        <r>
          <rPr>
            <b/>
            <sz val="10"/>
            <color indexed="81"/>
            <rFont val="Tahoma"/>
            <family val="2"/>
          </rPr>
          <t xml:space="preserve">
</t>
        </r>
        <r>
          <rPr>
            <sz val="10"/>
            <color indexed="81"/>
            <rFont val="Tahoma"/>
            <family val="2"/>
          </rPr>
          <t>1 Course Buyout = 25% Effort
2 Course Buyouts = 50% Effor</t>
        </r>
        <r>
          <rPr>
            <b/>
            <sz val="10"/>
            <color indexed="81"/>
            <rFont val="Tahoma"/>
            <family val="2"/>
          </rPr>
          <t>t</t>
        </r>
      </text>
    </comment>
    <comment ref="H80" authorId="2" shapeId="0" xr:uid="{6EA4A703-464B-4764-9A72-42052B446DB4}">
      <text>
        <r>
          <rPr>
            <b/>
            <u/>
            <sz val="10"/>
            <color indexed="81"/>
            <rFont val="Tahoma"/>
            <family val="2"/>
          </rPr>
          <t>Example Percent Efforts:</t>
        </r>
        <r>
          <rPr>
            <b/>
            <sz val="10"/>
            <color indexed="81"/>
            <rFont val="Tahoma"/>
            <family val="2"/>
          </rPr>
          <t xml:space="preserve">
</t>
        </r>
        <r>
          <rPr>
            <sz val="10"/>
            <color indexed="81"/>
            <rFont val="Tahoma"/>
            <family val="2"/>
          </rPr>
          <t>1 Summer Month = 33.333% Effort
2 Summer Months = 66.666% Effort
3 Summer Months = 100% Effort</t>
        </r>
      </text>
    </comment>
    <comment ref="V80" authorId="2" shapeId="0" xr:uid="{831F6918-8C17-4898-B5C1-F03B88990D50}">
      <text>
        <r>
          <rPr>
            <b/>
            <u/>
            <sz val="10"/>
            <color indexed="81"/>
            <rFont val="Tahoma"/>
            <family val="2"/>
          </rPr>
          <t>Buyouts per Semester:</t>
        </r>
        <r>
          <rPr>
            <b/>
            <sz val="10"/>
            <color indexed="81"/>
            <rFont val="Tahoma"/>
            <family val="2"/>
          </rPr>
          <t xml:space="preserve">
</t>
        </r>
        <r>
          <rPr>
            <sz val="10"/>
            <color indexed="81"/>
            <rFont val="Tahoma"/>
            <family val="2"/>
          </rPr>
          <t>1 Course Buyout = 25% Effort
2 Course Buyouts = 50% Effort</t>
        </r>
      </text>
    </comment>
    <comment ref="W80" authorId="2" shapeId="0" xr:uid="{29DC60F7-6F19-435C-A610-1732C6B9B22F}">
      <text>
        <r>
          <rPr>
            <b/>
            <u/>
            <sz val="10"/>
            <color indexed="81"/>
            <rFont val="Tahoma"/>
            <family val="2"/>
          </rPr>
          <t>Buyouts per Semester:</t>
        </r>
        <r>
          <rPr>
            <b/>
            <sz val="10"/>
            <color indexed="81"/>
            <rFont val="Tahoma"/>
            <family val="2"/>
          </rPr>
          <t xml:space="preserve">
</t>
        </r>
        <r>
          <rPr>
            <sz val="10"/>
            <color indexed="81"/>
            <rFont val="Tahoma"/>
            <family val="2"/>
          </rPr>
          <t>1 Course Buyout = 25% Effort
2 Course Buyouts = 50% Effort</t>
        </r>
      </text>
    </comment>
    <comment ref="Y80" authorId="2" shapeId="0" xr:uid="{EA97EB47-4B26-4E1B-A057-1118A8AFB016}">
      <text>
        <r>
          <rPr>
            <b/>
            <u/>
            <sz val="10"/>
            <color indexed="81"/>
            <rFont val="Tahoma"/>
            <family val="2"/>
          </rPr>
          <t>Example Percent Efforts:</t>
        </r>
        <r>
          <rPr>
            <b/>
            <sz val="10"/>
            <color indexed="81"/>
            <rFont val="Tahoma"/>
            <family val="2"/>
          </rPr>
          <t xml:space="preserve">
</t>
        </r>
        <r>
          <rPr>
            <sz val="10"/>
            <color indexed="81"/>
            <rFont val="Tahoma"/>
            <family val="2"/>
          </rPr>
          <t>1 Summer Month = 33.333% Effort
2 Summer Months = 66.666% Effort
3 Summer Months = 100% Effort</t>
        </r>
        <r>
          <rPr>
            <b/>
            <sz val="10"/>
            <color indexed="81"/>
            <rFont val="Tahoma"/>
            <family val="2"/>
          </rPr>
          <t xml:space="preserve"> </t>
        </r>
      </text>
    </comment>
    <comment ref="V97" authorId="0" shapeId="0" xr:uid="{E65CAC21-0114-4F0C-A4D1-C11EF6B09B23}">
      <text>
        <r>
          <rPr>
            <b/>
            <sz val="9"/>
            <color indexed="81"/>
            <rFont val="Tahoma"/>
            <family val="2"/>
          </rPr>
          <t>Grant MUST cover GA Stipend.</t>
        </r>
      </text>
    </comment>
    <comment ref="E127" authorId="2" shapeId="0" xr:uid="{F055F2A1-0843-415C-80BD-6F3F4F7DEDD7}">
      <text>
        <r>
          <rPr>
            <b/>
            <u/>
            <sz val="10"/>
            <color indexed="81"/>
            <rFont val="Tahoma"/>
            <family val="2"/>
          </rPr>
          <t>Buyouts per Semester:</t>
        </r>
        <r>
          <rPr>
            <b/>
            <sz val="10"/>
            <color indexed="81"/>
            <rFont val="Tahoma"/>
            <family val="2"/>
          </rPr>
          <t xml:space="preserve">
</t>
        </r>
        <r>
          <rPr>
            <sz val="10"/>
            <color indexed="81"/>
            <rFont val="Tahoma"/>
            <family val="2"/>
          </rPr>
          <t>1 Course Buyout = 25% Effort
2 Course Buyouts = 50% Effort</t>
        </r>
      </text>
    </comment>
    <comment ref="F127" authorId="2" shapeId="0" xr:uid="{51AA48A7-1F50-46A6-B133-622CDFE75CC1}">
      <text>
        <r>
          <rPr>
            <b/>
            <u/>
            <sz val="10"/>
            <color indexed="81"/>
            <rFont val="Tahoma"/>
            <family val="2"/>
          </rPr>
          <t>Buyouts per Semester:</t>
        </r>
        <r>
          <rPr>
            <b/>
            <sz val="10"/>
            <color indexed="81"/>
            <rFont val="Tahoma"/>
            <family val="2"/>
          </rPr>
          <t xml:space="preserve">
</t>
        </r>
        <r>
          <rPr>
            <sz val="10"/>
            <color indexed="81"/>
            <rFont val="Tahoma"/>
            <family val="2"/>
          </rPr>
          <t>1 Course Buyout = 25% Effort
2 Course Buyouts = 50% Effort</t>
        </r>
      </text>
    </comment>
    <comment ref="H127" authorId="2" shapeId="0" xr:uid="{E987126C-3117-4FE7-9981-562C616D8043}">
      <text>
        <r>
          <rPr>
            <b/>
            <u/>
            <sz val="10"/>
            <color indexed="81"/>
            <rFont val="Tahoma"/>
            <family val="2"/>
          </rPr>
          <t>Example Percent Efforts:</t>
        </r>
        <r>
          <rPr>
            <b/>
            <sz val="10"/>
            <color indexed="81"/>
            <rFont val="Tahoma"/>
            <family val="2"/>
          </rPr>
          <t xml:space="preserve">
</t>
        </r>
        <r>
          <rPr>
            <sz val="10"/>
            <color indexed="81"/>
            <rFont val="Tahoma"/>
            <family val="2"/>
          </rPr>
          <t>1 Summer Month = 33.333% Effort
2 Summer Months = 66.666% Effort
3 Summer Months = 100% Effort</t>
        </r>
      </text>
    </comment>
    <comment ref="E144" authorId="0" shapeId="0" xr:uid="{C685EDD3-73CF-42F9-81D0-ED9116CC18B0}">
      <text>
        <r>
          <rPr>
            <b/>
            <sz val="9"/>
            <color indexed="81"/>
            <rFont val="Tahoma"/>
            <family val="2"/>
          </rPr>
          <t>Grant MUST cover GA Stipend.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Melissa Wright</author>
  </authors>
  <commentList>
    <comment ref="D14" authorId="0" shapeId="0" xr:uid="{E1C3E9F6-463A-4BF6-96D1-2325504B4EA3}">
      <text>
        <r>
          <rPr>
            <b/>
            <sz val="10"/>
            <color indexed="81"/>
            <rFont val="Tahoma"/>
            <family val="2"/>
          </rPr>
          <t xml:space="preserve">Academic Year
</t>
        </r>
        <r>
          <rPr>
            <sz val="10"/>
            <color indexed="81"/>
            <rFont val="Tahoma"/>
            <family val="2"/>
          </rPr>
          <t>12.5% FTE = 1 course buyout per semester
25% FTE = 2 course buyouts per semester</t>
        </r>
        <r>
          <rPr>
            <b/>
            <sz val="10"/>
            <color indexed="81"/>
            <rFont val="Tahoma"/>
            <family val="2"/>
          </rPr>
          <t xml:space="preserve">
Summer -</t>
        </r>
        <r>
          <rPr>
            <sz val="10"/>
            <color indexed="81"/>
            <rFont val="Tahoma"/>
            <family val="2"/>
          </rPr>
          <t xml:space="preserve">
1 Summer Mnth / 4 wks = 33.333% Effort
2 Summer Mnths / 8 wks= 66.666% Effort
3 Summer Mnths / 12wks = 100% Effort</t>
        </r>
      </text>
    </comment>
    <comment ref="B45" authorId="0" shapeId="0" xr:uid="{F3E1695A-3506-4E7E-B931-5D13D2037631}">
      <text>
        <r>
          <rPr>
            <b/>
            <sz val="9"/>
            <color indexed="81"/>
            <rFont val="Tahoma"/>
            <family val="2"/>
          </rPr>
          <t>Students can only work 25 hrs per week during the AY.</t>
        </r>
        <r>
          <rPr>
            <sz val="9"/>
            <color indexed="81"/>
            <rFont val="Tahoma"/>
            <family val="2"/>
          </rPr>
          <t xml:space="preserve">
Hiring Students -
https://www.gvsu.edu/studentjobs/hiring-student-employees-16.htm 
Undergraduate Student Wage Chart - https://www.gvsu.edu/studentjobs/on-campus-wage-rates-32.htm </t>
        </r>
      </text>
    </comment>
    <comment ref="C45" authorId="0" shapeId="0" xr:uid="{BA9C67B0-F99E-4E33-88A8-DC6E0AEF9623}">
      <text>
        <r>
          <rPr>
            <b/>
            <sz val="9"/>
            <color indexed="81"/>
            <rFont val="Tahoma"/>
            <charset val="1"/>
          </rPr>
          <t xml:space="preserve">
</t>
        </r>
        <r>
          <rPr>
            <sz val="9"/>
            <color indexed="81"/>
            <rFont val="Tahoma"/>
            <family val="2"/>
          </rPr>
          <t>Student workers - Min. Wage = $10.33 as of 1/1/24</t>
        </r>
        <r>
          <rPr>
            <sz val="9"/>
            <color indexed="81"/>
            <rFont val="Tahoma"/>
            <charset val="1"/>
          </rPr>
          <t xml:space="preserve">
</t>
        </r>
      </text>
    </comment>
    <comment ref="B51" authorId="0" shapeId="0" xr:uid="{4AA2CCD5-D248-4AC4-AB48-F37745C46AC4}">
      <text>
        <r>
          <rPr>
            <b/>
            <sz val="10"/>
            <color indexed="81"/>
            <rFont val="Tahoma"/>
            <family val="2"/>
          </rPr>
          <t xml:space="preserve">FT = </t>
        </r>
        <r>
          <rPr>
            <sz val="10"/>
            <color indexed="81"/>
            <rFont val="Tahoma"/>
            <family val="2"/>
          </rPr>
          <t xml:space="preserve">(Aug-May) 20 hrs per wk / $5K per semester 
</t>
        </r>
        <r>
          <rPr>
            <b/>
            <sz val="10"/>
            <color indexed="81"/>
            <rFont val="Tahoma"/>
            <family val="2"/>
          </rPr>
          <t xml:space="preserve">PT or Summer </t>
        </r>
        <r>
          <rPr>
            <sz val="10"/>
            <color indexed="81"/>
            <rFont val="Tahoma"/>
            <family val="2"/>
          </rPr>
          <t>= (May -Aug) 10 hrs per wk / $5K</t>
        </r>
      </text>
    </comment>
    <comment ref="B58" authorId="0" shapeId="0" xr:uid="{7E15BA01-04E7-4DF0-8A37-47D80A36266A}">
      <text>
        <r>
          <rPr>
            <b/>
            <sz val="10"/>
            <color indexed="39"/>
            <rFont val="Tahoma"/>
            <family val="2"/>
          </rPr>
          <t>These are for Non-Federal proposals - if Federal, use rate on Fringe Rate tab</t>
        </r>
        <r>
          <rPr>
            <b/>
            <sz val="10"/>
            <color indexed="81"/>
            <rFont val="Tahoma"/>
            <family val="2"/>
          </rPr>
          <t xml:space="preserve">
Faculty Fringe 23-24
</t>
        </r>
        <r>
          <rPr>
            <sz val="10"/>
            <color indexed="81"/>
            <rFont val="Tahoma"/>
            <family val="2"/>
          </rPr>
          <t>34.48% - FA; FX, FY, FZ - Regular Faculty
34.88% - FR - Librarians
42.79% - F3, F4, FN, FO, FP, FQ - Affiliate Faculty
32.77% - F5, F6, FB, FL, FM - Visiting Faculty
 8.61% - AF - Adjunct / Overload Faculty</t>
        </r>
        <r>
          <rPr>
            <b/>
            <sz val="10"/>
            <color indexed="81"/>
            <rFont val="Tahoma"/>
            <family val="2"/>
          </rPr>
          <t xml:space="preserve">
EAP Fringe 23-24
</t>
        </r>
        <r>
          <rPr>
            <sz val="10"/>
            <color indexed="81"/>
            <rFont val="Tahoma"/>
            <family val="2"/>
          </rPr>
          <t>27.07% - AO - Appointing Officers
40.30% - AC, AD, AR, AS, AY, AZ - Regular EAP
39.71% - AT - Coaches
33.35% - AV - Temp. EAP w/ Benefits
  8.61% - AA, AU - Temp. EAP wo Benefits</t>
        </r>
        <r>
          <rPr>
            <b/>
            <sz val="10"/>
            <color indexed="81"/>
            <rFont val="Tahoma"/>
            <family val="2"/>
          </rPr>
          <t xml:space="preserve">
PSS Fringe 23-24
</t>
        </r>
        <r>
          <rPr>
            <sz val="10"/>
            <color indexed="81"/>
            <rFont val="Tahoma"/>
            <family val="2"/>
          </rPr>
          <t xml:space="preserve">50.52% - CE, DF, CG, CH, CP, CX - Regular PSS
  8.61% - TJ, CQ - Call-in / Overtime PSS
</t>
        </r>
        <r>
          <rPr>
            <b/>
            <sz val="10"/>
            <color indexed="81"/>
            <rFont val="Tahoma"/>
            <family val="2"/>
          </rPr>
          <t>Student Workers</t>
        </r>
        <r>
          <rPr>
            <sz val="10"/>
            <color indexed="81"/>
            <rFont val="Tahoma"/>
            <family val="2"/>
          </rPr>
          <t xml:space="preserve"> - 7.650% in the Summer if they are enrolled in less than 6 credits.  Per IRS.</t>
        </r>
      </text>
    </comment>
    <comment ref="B112" authorId="0" shapeId="0" xr:uid="{81C492E4-7BEE-424D-8E61-A01A57C59715}">
      <text>
        <r>
          <rPr>
            <sz val="10"/>
            <color indexed="81"/>
            <rFont val="Tahoma"/>
            <family val="2"/>
          </rPr>
          <t>Participant support costs means direct costs for items such as stipends or subsistence allowances, travel allowances, and registration fees paid to or on behalf of participants or trainees (but not employees) in connection with conferences, or training projects.</t>
        </r>
      </text>
    </comment>
    <comment ref="C168" authorId="0" shapeId="0" xr:uid="{E9B8B16D-A1EE-4983-8D51-0B2734F515A1}">
      <text>
        <r>
          <rPr>
            <b/>
            <sz val="10"/>
            <color indexed="81"/>
            <rFont val="Tahoma"/>
            <family val="2"/>
          </rPr>
          <t>See Tuition tab for rates</t>
        </r>
      </text>
    </comment>
    <comment ref="A175" authorId="0" shapeId="0" xr:uid="{84448FAE-0CC2-4A34-BDA0-ED7DB09B4BC2}">
      <text>
        <r>
          <rPr>
            <b/>
            <sz val="10"/>
            <color indexed="81"/>
            <rFont val="Tahoma"/>
            <family val="2"/>
          </rPr>
          <t xml:space="preserve">Modified Total Direct Cost (MTDC) </t>
        </r>
        <r>
          <rPr>
            <sz val="10"/>
            <color indexed="81"/>
            <rFont val="Tahoma"/>
            <family val="2"/>
          </rPr>
          <t>means all direct salaries and wages, applicable fringe benefits, materials and supplies, services, travel, and up to the first $25,000 of each subaward (regardless of the period of performance of the subawards under the award).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Melissa Wright</author>
  </authors>
  <commentList>
    <comment ref="E16" authorId="0" shapeId="0" xr:uid="{FD5BB712-34FA-48FC-848D-B6CE2CDBB6E7}">
      <text>
        <r>
          <rPr>
            <b/>
            <sz val="10"/>
            <color indexed="81"/>
            <rFont val="Tahoma"/>
            <family val="2"/>
          </rPr>
          <t xml:space="preserve">Academic Year
</t>
        </r>
        <r>
          <rPr>
            <sz val="10"/>
            <color indexed="81"/>
            <rFont val="Tahoma"/>
            <family val="2"/>
          </rPr>
          <t>12.5% FTE = 1 course buyout per semester
25% FTE = 2 course buyouts per semester</t>
        </r>
        <r>
          <rPr>
            <b/>
            <sz val="10"/>
            <color indexed="81"/>
            <rFont val="Tahoma"/>
            <family val="2"/>
          </rPr>
          <t xml:space="preserve">
Summer -
</t>
        </r>
        <r>
          <rPr>
            <sz val="10"/>
            <color indexed="81"/>
            <rFont val="Tahoma"/>
            <family val="2"/>
          </rPr>
          <t>1 Summer Mnth / 4 wks = 33.333% Effort
2 Summer Mnths / 8 wks= 66.666% Effort
3 Summer Mnths / 12wks = 100% Effort</t>
        </r>
      </text>
    </comment>
    <comment ref="B47" authorId="0" shapeId="0" xr:uid="{5BB0D9AF-4829-4BE5-AF5E-B5A4C582E521}">
      <text>
        <r>
          <rPr>
            <b/>
            <sz val="9"/>
            <color indexed="81"/>
            <rFont val="Tahoma"/>
            <family val="2"/>
          </rPr>
          <t>Students can only work 25 hrs per week during the AY.</t>
        </r>
        <r>
          <rPr>
            <sz val="9"/>
            <color indexed="81"/>
            <rFont val="Tahoma"/>
            <family val="2"/>
          </rPr>
          <t xml:space="preserve">
Hiring Students -
https://www.gvsu.edu/studentjobs/hiring-student-employees-16.htm 
Undergraduate Student Wage Chart - https://www.gvsu.edu/studentjobs/on-campus-wage-rates-32.htm </t>
        </r>
      </text>
    </comment>
    <comment ref="C47" authorId="0" shapeId="0" xr:uid="{FB1A9B8B-616E-451C-B027-F6A95AEACB6F}">
      <text>
        <r>
          <rPr>
            <sz val="9"/>
            <color indexed="81"/>
            <rFont val="Tahoma"/>
            <family val="2"/>
          </rPr>
          <t>Student workers - Min. Wage = $10.33 as of 1/1/24</t>
        </r>
      </text>
    </comment>
    <comment ref="B53" authorId="0" shapeId="0" xr:uid="{0E15F4CD-9772-4995-94B5-528077808DAB}">
      <text>
        <r>
          <rPr>
            <b/>
            <sz val="10"/>
            <color indexed="81"/>
            <rFont val="Tahoma"/>
            <family val="2"/>
          </rPr>
          <t xml:space="preserve">FT = </t>
        </r>
        <r>
          <rPr>
            <sz val="10"/>
            <color indexed="81"/>
            <rFont val="Tahoma"/>
            <family val="2"/>
          </rPr>
          <t xml:space="preserve">(Aug-May) 20 hrs per wk / $5K per semester 
</t>
        </r>
        <r>
          <rPr>
            <b/>
            <sz val="10"/>
            <color indexed="81"/>
            <rFont val="Tahoma"/>
            <family val="2"/>
          </rPr>
          <t xml:space="preserve">PT or Summer </t>
        </r>
        <r>
          <rPr>
            <sz val="10"/>
            <color indexed="81"/>
            <rFont val="Tahoma"/>
            <family val="2"/>
          </rPr>
          <t>= (May -Aug) 10 hrs per wk / $5K</t>
        </r>
      </text>
    </comment>
    <comment ref="B60" authorId="0" shapeId="0" xr:uid="{8DBA1E29-0089-4ACA-83C8-AACCE11D8E48}">
      <text>
        <r>
          <rPr>
            <b/>
            <sz val="10"/>
            <color indexed="81"/>
            <rFont val="Tahoma"/>
            <family val="2"/>
          </rPr>
          <t xml:space="preserve">Faculty Fringe 23-24
</t>
        </r>
        <r>
          <rPr>
            <sz val="10"/>
            <color indexed="81"/>
            <rFont val="Tahoma"/>
            <family val="2"/>
          </rPr>
          <t>34.48% - FA; FX, FY, FZ - Regular Faculty
34.88% - FR - Librarians
42.79% - F3, F4, FN, FO, FP, FQ - Affiliate Faculty
32.77% - F5, F6, FB, FL, FM - Visiting Faculty
 8.61% - AF - Adjunct / Overload Faculty</t>
        </r>
        <r>
          <rPr>
            <b/>
            <sz val="10"/>
            <color indexed="81"/>
            <rFont val="Tahoma"/>
            <family val="2"/>
          </rPr>
          <t xml:space="preserve">
EAP Fringe 23-24
</t>
        </r>
        <r>
          <rPr>
            <sz val="10"/>
            <color indexed="81"/>
            <rFont val="Tahoma"/>
            <family val="2"/>
          </rPr>
          <t>27.07% - AO - Appointing Officers
40.30% - AC, AD, AR, AS, AY, AZ - Regular EAP
39.71% - AT - Coaches
33.35% - AV - Temp. EAP w/ Benefits
  8.61% - AA, AU - Temp. EAP wo Benefits</t>
        </r>
        <r>
          <rPr>
            <b/>
            <sz val="10"/>
            <color indexed="81"/>
            <rFont val="Tahoma"/>
            <family val="2"/>
          </rPr>
          <t xml:space="preserve">
PSS Fringe 23-24
</t>
        </r>
        <r>
          <rPr>
            <sz val="10"/>
            <color indexed="81"/>
            <rFont val="Tahoma"/>
            <family val="2"/>
          </rPr>
          <t xml:space="preserve">50.52% - CE, DF, CG, CH, CP, CX - Regular PSS
  8.61% - TJ, CQ - Call-in / Overtime PSS
</t>
        </r>
        <r>
          <rPr>
            <b/>
            <sz val="10"/>
            <color indexed="81"/>
            <rFont val="Tahoma"/>
            <family val="2"/>
          </rPr>
          <t xml:space="preserve">
Student Workers </t>
        </r>
        <r>
          <rPr>
            <sz val="10"/>
            <color indexed="81"/>
            <rFont val="Tahoma"/>
            <family val="2"/>
          </rPr>
          <t>- 7.650% in the Summer if they are enrolled in less than 6 credits.  Per IRS.</t>
        </r>
      </text>
    </comment>
    <comment ref="C114" authorId="0" shapeId="0" xr:uid="{BA1A846D-9825-4920-8D81-A030D87AA3EB}">
      <text>
        <r>
          <rPr>
            <sz val="10"/>
            <color indexed="81"/>
            <rFont val="Tahoma"/>
            <family val="2"/>
          </rPr>
          <t>Participant support costs means direct costs for items such as stipends or subsistence allowances, travel allowances, and registration fees paid to or on behalf of participants or trainees (but not employees) in connection with conferences, or training projects.</t>
        </r>
      </text>
    </comment>
    <comment ref="B170" authorId="0" shapeId="0" xr:uid="{730D69F2-FC87-4EC3-9B52-A9466737EAD3}">
      <text>
        <r>
          <rPr>
            <b/>
            <sz val="10"/>
            <color indexed="81"/>
            <rFont val="Tahoma"/>
            <family val="2"/>
          </rPr>
          <t>See Fringe Rate &amp; Tuition tab rates</t>
        </r>
      </text>
    </comment>
    <comment ref="A177" authorId="0" shapeId="0" xr:uid="{36942928-24F1-4A22-9794-095AC4567A3A}">
      <text>
        <r>
          <rPr>
            <b/>
            <sz val="10"/>
            <color indexed="81"/>
            <rFont val="Tahoma"/>
            <family val="2"/>
          </rPr>
          <t xml:space="preserve">Modified Total Direct Cost (MTDC) </t>
        </r>
        <r>
          <rPr>
            <sz val="10"/>
            <color indexed="81"/>
            <rFont val="Tahoma"/>
            <family val="2"/>
          </rPr>
          <t>means all direct salaries and wages, applicable fringe benefits, materials and supplies, services, travel, and up to the first $25,000 of each subaward (regardless of the period of performance of the subawards under the award).</t>
        </r>
      </text>
    </comment>
  </commentList>
</comments>
</file>

<file path=xl/sharedStrings.xml><?xml version="1.0" encoding="utf-8"?>
<sst xmlns="http://schemas.openxmlformats.org/spreadsheetml/2006/main" count="914" uniqueCount="296">
  <si>
    <t>Senior Personnel</t>
  </si>
  <si>
    <t>Other Personnel</t>
  </si>
  <si>
    <t>Fringe Benefits</t>
  </si>
  <si>
    <t>Subawards</t>
  </si>
  <si>
    <t>Participant Support</t>
  </si>
  <si>
    <t>Consultants</t>
  </si>
  <si>
    <t>Other</t>
  </si>
  <si>
    <t>Total Direct Costs</t>
  </si>
  <si>
    <t>Total Direct and Indirect Costs</t>
  </si>
  <si>
    <t>Total Senior and Other Personnel</t>
  </si>
  <si>
    <t>Sponsor:</t>
  </si>
  <si>
    <t>Total Sponsor Requested Budget</t>
  </si>
  <si>
    <t>Total Project Costs</t>
  </si>
  <si>
    <t>FA; FX, FY, FZ - Regular Faculty</t>
  </si>
  <si>
    <t>FR - Librarians</t>
  </si>
  <si>
    <t>F3, F4, FN, FO, FP, FQ - Affiliate Faculty</t>
  </si>
  <si>
    <t>F5, F6, FB, FL, FM - Visiting Faculty</t>
  </si>
  <si>
    <t>AF - Adjunct / Overload Faculty</t>
  </si>
  <si>
    <t>%</t>
  </si>
  <si>
    <t>Faculty Fringe 23-24</t>
  </si>
  <si>
    <t>EAP Fringe 23-24</t>
  </si>
  <si>
    <t>AO - Appointing Officers</t>
  </si>
  <si>
    <t>AT - Coaches</t>
  </si>
  <si>
    <t>AV - Temp. EAP w/ Benefits</t>
  </si>
  <si>
    <t>PSS Fringe 23-24</t>
  </si>
  <si>
    <t>CE, DF, CG, CH, CP, CX - Regular PSS</t>
  </si>
  <si>
    <t>TJ, CQ - Call-in / Overtime PSS</t>
  </si>
  <si>
    <t>Project Period:</t>
  </si>
  <si>
    <t>Graduate Assistant Tuition</t>
  </si>
  <si>
    <t>23-24</t>
  </si>
  <si>
    <t>24-25</t>
  </si>
  <si>
    <t>25-26</t>
  </si>
  <si>
    <t>26-27</t>
  </si>
  <si>
    <t>27-28</t>
  </si>
  <si>
    <t>Graduate Certificate Programs</t>
  </si>
  <si>
    <t>CLAS - Applied Behavior Analysis</t>
  </si>
  <si>
    <t>CLAS - Bioinformatics &amp; Genomics</t>
  </si>
  <si>
    <t>KCON - Interprofessional Hlth Informatics</t>
  </si>
  <si>
    <t>CCPS - Nonprofit Leadership</t>
  </si>
  <si>
    <t>COE - Online/Blended Instruction</t>
  </si>
  <si>
    <t>KCN - Palliative &amp; Hospice Care</t>
  </si>
  <si>
    <t>KCN - Psychiatric Mental Htlh Nurse Pract.</t>
  </si>
  <si>
    <t>Non Degree Program</t>
  </si>
  <si>
    <t>Non Degree Graduate (M.)</t>
  </si>
  <si>
    <t>Masters Degree Programs</t>
  </si>
  <si>
    <t>BCOIS - Social Innovation</t>
  </si>
  <si>
    <t>CECI - Criminal Justice, Hlth Admin, Philanthropy &amp; Nonprofit Leadership, Public Administration, Social Work</t>
  </si>
  <si>
    <t>CECI - Ed Leadership, Ed Technology, Higher Ed, Instruction &amp; Curriculum, Literacy Studies, School Counseling, Special Ed, Ed Specialist in Leadership</t>
  </si>
  <si>
    <t>CHP = Athletic Training (MAT)</t>
  </si>
  <si>
    <t>CHP - Clinical Dietetics, Rec. Therapy</t>
  </si>
  <si>
    <t>CHP - Medical Dosimetry</t>
  </si>
  <si>
    <t>CHP - Occupational Therapy, Physician Assistant Studies, Public Health, Speech Language Pathology</t>
  </si>
  <si>
    <t>CLAS - Applied Linguistics, Communications, English</t>
  </si>
  <si>
    <t>CLAS - School Psychology</t>
  </si>
  <si>
    <t>CLAS - Applied Statistics, Biology, Biomedical Science, Biostatistics, Cell &amp; Molecular Biology, Health Informatics &amp; Bioinformatics, Water Resource Policy</t>
  </si>
  <si>
    <t>KCN - Nursing</t>
  </si>
  <si>
    <t>PCEC - Data Science and Analytics</t>
  </si>
  <si>
    <t xml:space="preserve">PCEC - Cybersecurity, Engineering, Applied Computer Science </t>
  </si>
  <si>
    <t>SCOB - Accounting, Business, Taxation</t>
  </si>
  <si>
    <t>Doctoral Degree Programs</t>
  </si>
  <si>
    <t>CHP - Audiology</t>
  </si>
  <si>
    <t>CHP - Physical Therapy (DPT); Occ. Therapy (DOT)</t>
  </si>
  <si>
    <t>KCN - Nursing Practice (DNP)</t>
  </si>
  <si>
    <t># of Credits - GA</t>
  </si>
  <si>
    <t>Full Time GA -</t>
  </si>
  <si>
    <t xml:space="preserve"> 9-month GA – 18 credit hours (F – 9, W – 9) </t>
  </si>
  <si>
    <t>10-month GA – 21 credit hours (F – 9, W – 9, S/S – 3)</t>
  </si>
  <si>
    <t xml:space="preserve">12-month GA – 24 credit hours (F – 9, W – 9, S/S – 6) </t>
  </si>
  <si>
    <t xml:space="preserve">Half-time GA - </t>
  </si>
  <si>
    <t xml:space="preserve"> 9-month GA -  9 credit hours (F - 4.5, W - 4.5)  </t>
  </si>
  <si>
    <t xml:space="preserve">10-month GA -  10.5 credit hours (F - 4.5, W - 4.5, S/S - 1.5) </t>
  </si>
  <si>
    <t>12-month GA - 12 credit hours (F- 4.5, W - 4.5, S/S - 3)</t>
  </si>
  <si>
    <t>F&amp;A - Indirect Costs</t>
  </si>
  <si>
    <t>Effort Calculator</t>
  </si>
  <si>
    <t>% Effort to Person Months Effort</t>
  </si>
  <si>
    <t>3 month</t>
  </si>
  <si>
    <t>9 month</t>
  </si>
  <si>
    <t>12 month</t>
  </si>
  <si>
    <t>Enter ⇓</t>
  </si>
  <si>
    <t>Summer Term</t>
  </si>
  <si>
    <t>Calendar Year</t>
  </si>
  <si>
    <t>→</t>
  </si>
  <si>
    <t>PM</t>
  </si>
  <si>
    <t>Person Months Effort to % Effort</t>
  </si>
  <si>
    <t>Person Months Effort to Labor Hours</t>
  </si>
  <si>
    <t>hrs.</t>
  </si>
  <si>
    <t>Fall Semester</t>
  </si>
  <si>
    <t>Teaching</t>
  </si>
  <si>
    <t>Significant Focus</t>
  </si>
  <si>
    <t>Winter Semester</t>
  </si>
  <si>
    <t>8 pieces of the pie = 12.5% each</t>
  </si>
  <si>
    <t>Acad. Year</t>
  </si>
  <si>
    <t>Base Salary</t>
  </si>
  <si>
    <t>Fringe Rates</t>
  </si>
  <si>
    <t>Modified Total Direct Costs *</t>
  </si>
  <si>
    <t>Salary &amp; Fringe Subtotal</t>
  </si>
  <si>
    <t>Materials and Supplies   7003</t>
  </si>
  <si>
    <t>Publication Costs/Documentation/Dissemination     7236</t>
  </si>
  <si>
    <t xml:space="preserve"> Subtotal</t>
  </si>
  <si>
    <t>Subtotal</t>
  </si>
  <si>
    <t>Project role</t>
  </si>
  <si>
    <r>
      <t xml:space="preserve">% Effort Calendar Year                                                                          </t>
    </r>
    <r>
      <rPr>
        <sz val="10"/>
        <color rgb="FFFF0000"/>
        <rFont val="Arial"/>
        <family val="2"/>
      </rPr>
      <t>(Aug 6 - Aug 5)</t>
    </r>
  </si>
  <si>
    <t>Calendar Months</t>
  </si>
  <si>
    <t>Salary Request</t>
  </si>
  <si>
    <r>
      <t xml:space="preserve">% Fringe Calendar Yr - </t>
    </r>
    <r>
      <rPr>
        <b/>
        <sz val="12"/>
        <color rgb="FFFF0000"/>
        <rFont val="Arial"/>
        <family val="2"/>
      </rPr>
      <t>FY23-24</t>
    </r>
  </si>
  <si>
    <t>Total Fringe</t>
  </si>
  <si>
    <t>Year 1 Total</t>
  </si>
  <si>
    <t>Request Budget</t>
  </si>
  <si>
    <t>Match Budget</t>
  </si>
  <si>
    <t>Summer Base Salary</t>
  </si>
  <si>
    <r>
      <t xml:space="preserve">% Effort Fall        </t>
    </r>
    <r>
      <rPr>
        <sz val="10"/>
        <color rgb="FFFF0000"/>
        <rFont val="Arial"/>
        <family val="2"/>
      </rPr>
      <t>(Aug 6 - Dec 20)</t>
    </r>
  </si>
  <si>
    <r>
      <t xml:space="preserve">% Effort Winter            </t>
    </r>
    <r>
      <rPr>
        <sz val="10"/>
        <color rgb="FFFF0000"/>
        <rFont val="Arial"/>
        <family val="2"/>
      </rPr>
      <t>(Dec 21 - May 5)</t>
    </r>
  </si>
  <si>
    <t>Academic Months</t>
  </si>
  <si>
    <r>
      <t xml:space="preserve">% Effort Summer    </t>
    </r>
    <r>
      <rPr>
        <sz val="10"/>
        <color rgb="FFFF0000"/>
        <rFont val="Arial"/>
        <family val="2"/>
      </rPr>
      <t>(May 6 - Aug 5)</t>
    </r>
  </si>
  <si>
    <t>Summer Months</t>
  </si>
  <si>
    <t>% Fringe Academic Year</t>
  </si>
  <si>
    <t>% Fringe Summer</t>
  </si>
  <si>
    <t>GVSU Hourly Personnel</t>
  </si>
  <si>
    <t>Hourly Rate</t>
  </si>
  <si>
    <t># Hours</t>
  </si>
  <si>
    <t>% Fringe Calendar/ Academic Year</t>
  </si>
  <si>
    <t>Year 1</t>
  </si>
  <si>
    <t>Calendar Year Personnel (12 mth)</t>
  </si>
  <si>
    <r>
      <t xml:space="preserve">% Effort Calendar Year   </t>
    </r>
    <r>
      <rPr>
        <b/>
        <sz val="12"/>
        <color rgb="FFFF0000"/>
        <rFont val="Arial"/>
        <family val="2"/>
      </rPr>
      <t xml:space="preserve">  </t>
    </r>
    <r>
      <rPr>
        <b/>
        <sz val="10"/>
        <color rgb="FFFF0000"/>
        <rFont val="Arial"/>
        <family val="2"/>
      </rPr>
      <t>(Au</t>
    </r>
    <r>
      <rPr>
        <sz val="10"/>
        <color rgb="FFFF0000"/>
        <rFont val="Arial"/>
        <family val="2"/>
      </rPr>
      <t>g 6 - Aug 5)</t>
    </r>
  </si>
  <si>
    <t>% Fringe Calendar Year</t>
  </si>
  <si>
    <t>Year 2 Total</t>
  </si>
  <si>
    <t>Academic Year Personnel (9 mth)</t>
  </si>
  <si>
    <r>
      <t xml:space="preserve">% Effort Fall </t>
    </r>
    <r>
      <rPr>
        <sz val="10"/>
        <color rgb="FFFF0000"/>
        <rFont val="Arial"/>
        <family val="2"/>
      </rPr>
      <t>(Aug 6 - Dec 20)</t>
    </r>
  </si>
  <si>
    <r>
      <t xml:space="preserve">% Effort Winter           </t>
    </r>
    <r>
      <rPr>
        <sz val="10"/>
        <color rgb="FFFF0000"/>
        <rFont val="Arial"/>
        <family val="2"/>
      </rPr>
      <t>(Dec 21 - May 5)</t>
    </r>
  </si>
  <si>
    <t>Hourly Personnel</t>
  </si>
  <si>
    <t>Year 2</t>
  </si>
  <si>
    <t>Start Date</t>
  </si>
  <si>
    <t>End Date</t>
  </si>
  <si>
    <t>Budgets are based on Fiscal Year which runs July 1 - June 30.</t>
  </si>
  <si>
    <r>
      <t xml:space="preserve">GVSU Academic Year Personnel </t>
    </r>
    <r>
      <rPr>
        <b/>
        <sz val="9"/>
        <rFont val="Arial"/>
        <family val="2"/>
      </rPr>
      <t xml:space="preserve"> (9 mth / AY)</t>
    </r>
    <r>
      <rPr>
        <b/>
        <sz val="12"/>
        <rFont val="Arial"/>
        <family val="2"/>
      </rPr>
      <t xml:space="preserve">:  </t>
    </r>
  </si>
  <si>
    <r>
      <t>GVSU Calendar Year Personnel (</t>
    </r>
    <r>
      <rPr>
        <b/>
        <sz val="9"/>
        <rFont val="Arial"/>
        <family val="2"/>
      </rPr>
      <t>12 mth / FY)</t>
    </r>
  </si>
  <si>
    <r>
      <t xml:space="preserve">% Fringe </t>
    </r>
    <r>
      <rPr>
        <b/>
        <sz val="9"/>
        <rFont val="Arial"/>
        <family val="2"/>
      </rPr>
      <t>Summer</t>
    </r>
  </si>
  <si>
    <r>
      <t xml:space="preserve">% Fringe </t>
    </r>
    <r>
      <rPr>
        <b/>
        <sz val="9"/>
        <rFont val="Arial"/>
        <family val="2"/>
      </rPr>
      <t>Academic Yr</t>
    </r>
  </si>
  <si>
    <t>Year 3</t>
  </si>
  <si>
    <r>
      <t xml:space="preserve">% Effort Calendar Year                                         </t>
    </r>
    <r>
      <rPr>
        <sz val="10"/>
        <color rgb="FFFF0000"/>
        <rFont val="Arial"/>
        <family val="2"/>
      </rPr>
      <t>(Aug 6 - Aug 5)</t>
    </r>
  </si>
  <si>
    <t>Year 3 Total</t>
  </si>
  <si>
    <r>
      <t>% Effort Fall</t>
    </r>
    <r>
      <rPr>
        <sz val="10"/>
        <rFont val="Arial"/>
        <family val="2"/>
      </rPr>
      <t xml:space="preserve"> </t>
    </r>
    <r>
      <rPr>
        <sz val="10"/>
        <color rgb="FFFF0000"/>
        <rFont val="Arial"/>
        <family val="2"/>
      </rPr>
      <t>(Aug 6 - Dec 20)</t>
    </r>
  </si>
  <si>
    <r>
      <t xml:space="preserve">% Effort Winter          </t>
    </r>
    <r>
      <rPr>
        <sz val="10"/>
        <color rgb="FFFF0000"/>
        <rFont val="Arial"/>
        <family val="2"/>
      </rPr>
      <t>(Dec 21 - May 5)</t>
    </r>
  </si>
  <si>
    <t>Year 4</t>
  </si>
  <si>
    <r>
      <t xml:space="preserve">% Effort Calendar Year                                      </t>
    </r>
    <r>
      <rPr>
        <sz val="10"/>
        <color rgb="FFFF0000"/>
        <rFont val="Arial"/>
        <family val="2"/>
      </rPr>
      <t>(Aug 6 - August 5)</t>
    </r>
  </si>
  <si>
    <t>Year 4 Total</t>
  </si>
  <si>
    <t>Year 5</t>
  </si>
  <si>
    <r>
      <t xml:space="preserve">% Effort Calendar Year                                      </t>
    </r>
    <r>
      <rPr>
        <sz val="10"/>
        <color rgb="FFFF0000"/>
        <rFont val="Arial"/>
        <family val="2"/>
      </rPr>
      <t>(Aug 6 - Aug 5)</t>
    </r>
  </si>
  <si>
    <t>Year 5 Total</t>
  </si>
  <si>
    <t>Student Employees</t>
  </si>
  <si>
    <t>Position Type</t>
  </si>
  <si>
    <t xml:space="preserve">GA Stipend </t>
  </si>
  <si>
    <t># Students</t>
  </si>
  <si>
    <t>% Fringe Summer (Student Rate)</t>
  </si>
  <si>
    <t>Graduate Assistant</t>
  </si>
  <si>
    <t>Academic Year (Aug - May) (20 hrs per week)</t>
  </si>
  <si>
    <t>N/A</t>
  </si>
  <si>
    <t>NA</t>
  </si>
  <si>
    <t>Summer or 1/2 time (May - Aug)  (10 hrs per week)</t>
  </si>
  <si>
    <t>Student</t>
  </si>
  <si>
    <t>Hourly Academic Year</t>
  </si>
  <si>
    <t>Hourly Spring/Summer</t>
  </si>
  <si>
    <t>SALARY TOTAL</t>
  </si>
  <si>
    <t>Academic Year (20 hrs per week)</t>
  </si>
  <si>
    <t>Summer or 1/2 time  (10 hrs per week)</t>
  </si>
  <si>
    <t>Fringe Request</t>
  </si>
  <si>
    <t>Salary &amp; Fringe</t>
  </si>
  <si>
    <t>N</t>
  </si>
  <si>
    <t>J</t>
  </si>
  <si>
    <t>M</t>
  </si>
  <si>
    <t>O</t>
  </si>
  <si>
    <t>P</t>
  </si>
  <si>
    <t>Fringe</t>
  </si>
  <si>
    <t>Salary</t>
  </si>
  <si>
    <t>Personnel / Fringe Total</t>
  </si>
  <si>
    <t>Summer Pay</t>
  </si>
  <si>
    <t>Overload</t>
  </si>
  <si>
    <t>Summer Salary</t>
  </si>
  <si>
    <t>Tuition Rates</t>
  </si>
  <si>
    <t>Yr. 3 Match</t>
  </si>
  <si>
    <t>Yr. 4 Match</t>
  </si>
  <si>
    <t>Yr. 5 Match</t>
  </si>
  <si>
    <t>Yr. 1 Match</t>
  </si>
  <si>
    <t>Yr. 2       Sponsor Request</t>
  </si>
  <si>
    <t>Yr. 3       Sponsor Request</t>
  </si>
  <si>
    <t>Yr. 2 Match</t>
  </si>
  <si>
    <t>Yr. 1        Sponsor Request</t>
  </si>
  <si>
    <t xml:space="preserve">XX </t>
  </si>
  <si>
    <t>Course / Time Buyout</t>
  </si>
  <si>
    <r>
      <t xml:space="preserve">Travel  </t>
    </r>
    <r>
      <rPr>
        <b/>
        <sz val="11"/>
        <color rgb="FF0070C0"/>
        <rFont val="Arial"/>
        <family val="2"/>
      </rPr>
      <t xml:space="preserve"> (https://www.gsa.gov/travel/plan-book/per-diem-rates)</t>
    </r>
  </si>
  <si>
    <t>Trip Subtotal</t>
  </si>
  <si>
    <t>Trip subtotal</t>
  </si>
  <si>
    <t>Yr. 4           Sponsor Request</t>
  </si>
  <si>
    <t>Yr. 5         Sponsor Request</t>
  </si>
  <si>
    <t>MONTHS</t>
  </si>
  <si>
    <t>WEEKS</t>
  </si>
  <si>
    <t>DAYS</t>
  </si>
  <si>
    <t>HOURS</t>
  </si>
  <si>
    <t xml:space="preserve">Calendar Year (CY) </t>
  </si>
  <si>
    <t>Academic Year (AY)</t>
  </si>
  <si>
    <t>Fall  (Aug-Dec)</t>
  </si>
  <si>
    <t>Winter  (Jan-May)</t>
  </si>
  <si>
    <r>
      <t xml:space="preserve">Summer </t>
    </r>
    <r>
      <rPr>
        <sz val="10"/>
        <rFont val="Arial"/>
        <family val="2"/>
      </rPr>
      <t>(</t>
    </r>
    <r>
      <rPr>
        <sz val="9"/>
        <rFont val="Arial"/>
        <family val="2"/>
      </rPr>
      <t>May 6 - Aug 5)</t>
    </r>
  </si>
  <si>
    <t>Sponsor Requested Budget</t>
  </si>
  <si>
    <t>Percent of Time &amp; Effort to Person Months (PM)</t>
  </si>
  <si>
    <t>Interactive Conversion Table</t>
  </si>
  <si>
    <t xml:space="preserve">Insert the % effort that you want to convert into the -0- of the 3 mo. Summer Term % effort line and hit enter. </t>
  </si>
  <si>
    <t>The person month for 3, 9, and 12 will be displayed simultaneously.</t>
  </si>
  <si>
    <t>Academic Year</t>
  </si>
  <si>
    <t xml:space="preserve">% effort </t>
  </si>
  <si>
    <t>% effort</t>
  </si>
  <si>
    <t>Yr. 4         Sponsor Request</t>
  </si>
  <si>
    <t>Yr. 5          Sponsor Request</t>
  </si>
  <si>
    <t>% of Effort per year</t>
  </si>
  <si>
    <t>Yr. 1</t>
  </si>
  <si>
    <t>Yr. 2</t>
  </si>
  <si>
    <t>Yr. 3</t>
  </si>
  <si>
    <t>Yr. 4</t>
  </si>
  <si>
    <t>Yr. 5</t>
  </si>
  <si>
    <t>Fringe Rate</t>
  </si>
  <si>
    <t>% Effort</t>
  </si>
  <si>
    <t>% Match effort</t>
  </si>
  <si>
    <t>12 Mth</t>
  </si>
  <si>
    <t>9 Mth</t>
  </si>
  <si>
    <t>Salary type - on the grant</t>
  </si>
  <si>
    <t>Student Workers</t>
  </si>
  <si>
    <t>Fringe is charged in the summer if not enrolled in a min. of 6 credits - as set by the IRS.</t>
  </si>
  <si>
    <t>% on FED. Grants</t>
  </si>
  <si>
    <t>Stipend</t>
  </si>
  <si>
    <t>GA</t>
  </si>
  <si>
    <t>Student Worker</t>
  </si>
  <si>
    <t>$</t>
  </si>
  <si>
    <t>9 month faculty:</t>
  </si>
  <si>
    <t>100% effort would be 9 months or 1560 hours  (2080 hours / 12 = 173.33)  (173.33 x 9 months = 1560 hours)</t>
  </si>
  <si>
    <t>50% effort would be 4.5 months or 780 hours</t>
  </si>
  <si>
    <t>25% effort would be 2.5 months or 390 hours</t>
  </si>
  <si>
    <t>10% effort would be 0.9 months or 156 hours</t>
  </si>
  <si>
    <t>7% effort would be 0.63 months or 109.20 hours  (9 months / 7% = 0.63 months)</t>
  </si>
  <si>
    <t>12 month faculty:</t>
  </si>
  <si>
    <t>100% effort would be 12 months or 2080 hours</t>
  </si>
  <si>
    <t>50% effort would be 6 months or 1040 hours</t>
  </si>
  <si>
    <t>25% effort would be 3 months or 520 hours</t>
  </si>
  <si>
    <t>10% effort would be 1.2 months or 208 hours</t>
  </si>
  <si>
    <t>4.75% effort would be 0.57 months or 98.80 hours  (12 months x 4.75% = 0.57 months)</t>
  </si>
  <si>
    <t>Parking / Ground Transportation:</t>
  </si>
  <si>
    <t>Publication Costs/Documentation/Dissemination</t>
  </si>
  <si>
    <r>
      <t xml:space="preserve">Equipment </t>
    </r>
    <r>
      <rPr>
        <sz val="11"/>
        <color rgb="FFFF0000"/>
        <rFont val="Arial"/>
        <family val="2"/>
      </rPr>
      <t>(Item or fabrication of a piece of equip. w/ a useful life of 1 yr. or more &amp; an acquisition cost of $5,000+)</t>
    </r>
  </si>
  <si>
    <t>Principal Investigator:</t>
  </si>
  <si>
    <t>Indirect Cost Rate:</t>
  </si>
  <si>
    <t>Project Name:</t>
  </si>
  <si>
    <t>Department:</t>
  </si>
  <si>
    <t>1. Travel</t>
  </si>
  <si>
    <t>2. On Campus Housing &amp; Dining</t>
  </si>
  <si>
    <t>3. Subsistence</t>
  </si>
  <si>
    <t>4. Stipend</t>
  </si>
  <si>
    <t>5. Supplies</t>
  </si>
  <si>
    <t>6. Meals</t>
  </si>
  <si>
    <t>7. Other</t>
  </si>
  <si>
    <t>8. Lodging</t>
  </si>
  <si>
    <t xml:space="preserve">   8. Lodging</t>
  </si>
  <si>
    <r>
      <t xml:space="preserve">AA, AU - Temp. EAP wo Benefits, </t>
    </r>
    <r>
      <rPr>
        <b/>
        <sz val="11"/>
        <color rgb="FF00B050"/>
        <rFont val="Arial"/>
        <family val="2"/>
      </rPr>
      <t>Adjunct EAP</t>
    </r>
  </si>
  <si>
    <r>
      <t xml:space="preserve">AC, AD, AR, AS, AY, AZ - Regular EAP and </t>
    </r>
    <r>
      <rPr>
        <b/>
        <sz val="11"/>
        <color rgb="FF00B050"/>
        <rFont val="Arial"/>
        <family val="2"/>
      </rPr>
      <t>EAP at &lt;30 hrs.</t>
    </r>
  </si>
  <si>
    <t>Yr. 1 Hrs</t>
  </si>
  <si>
    <t>Yr. 2 Hrs</t>
  </si>
  <si>
    <t>Yr. 3 Hrs</t>
  </si>
  <si>
    <t>Yr. 4 Hrs</t>
  </si>
  <si>
    <t>Yr. 5 Hrs</t>
  </si>
  <si>
    <t>Graduate Assistants</t>
  </si>
  <si>
    <t>Yr. 1 $</t>
  </si>
  <si>
    <t>Yr. 2 $</t>
  </si>
  <si>
    <t>Yr. 3 $</t>
  </si>
  <si>
    <t>Yr. 4 $</t>
  </si>
  <si>
    <t>Yr. 5 $</t>
  </si>
  <si>
    <t>Student Workers / Graduate Assistants</t>
  </si>
  <si>
    <t># Credits</t>
  </si>
  <si>
    <t>#   Hrs</t>
  </si>
  <si>
    <t>9 Month Faculty</t>
  </si>
  <si>
    <t>12 month Faculty</t>
  </si>
  <si>
    <t>#</t>
  </si>
  <si>
    <t>Max # of Hrs</t>
  </si>
  <si>
    <t>Salarly Escalation</t>
  </si>
  <si>
    <t>FYxx-xx</t>
  </si>
  <si>
    <r>
      <t xml:space="preserve">Meals:    </t>
    </r>
    <r>
      <rPr>
        <sz val="11"/>
        <color rgb="FFFF0000"/>
        <rFont val="Arial"/>
        <family val="2"/>
      </rPr>
      <t xml:space="preserve">$ per day * x days * x people </t>
    </r>
  </si>
  <si>
    <r>
      <t xml:space="preserve">Mileage:   </t>
    </r>
    <r>
      <rPr>
        <sz val="11"/>
        <color rgb="FFFF0000"/>
        <rFont val="Arial"/>
        <family val="2"/>
      </rPr>
      <t>0.67 * x days * x people *x trips</t>
    </r>
  </si>
  <si>
    <r>
      <t xml:space="preserve">Lodging:   </t>
    </r>
    <r>
      <rPr>
        <sz val="11"/>
        <color rgb="FFFF0000"/>
        <rFont val="Arial"/>
        <family val="2"/>
      </rPr>
      <t>$x per night * x nights * x ppl * x trips</t>
    </r>
  </si>
  <si>
    <r>
      <t xml:space="preserve">Airfare:   </t>
    </r>
    <r>
      <rPr>
        <sz val="11"/>
        <color rgb="FFFF0000"/>
        <rFont val="Arial"/>
        <family val="2"/>
      </rPr>
      <t xml:space="preserve"> $x * x ppl * x trips</t>
    </r>
  </si>
  <si>
    <r>
      <t xml:space="preserve">Airfare:    </t>
    </r>
    <r>
      <rPr>
        <sz val="11"/>
        <color rgb="FFFF0000"/>
        <rFont val="Arial"/>
        <family val="2"/>
      </rPr>
      <t>$x * x ppl * x trips</t>
    </r>
  </si>
  <si>
    <r>
      <t xml:space="preserve">Airfare:  </t>
    </r>
    <r>
      <rPr>
        <sz val="11"/>
        <color rgb="FFFF0000"/>
        <rFont val="Arial"/>
        <family val="2"/>
      </rPr>
      <t xml:space="preserve">  $x * x ppl * x trips</t>
    </r>
  </si>
  <si>
    <t>PS Costs</t>
  </si>
  <si>
    <t>9 Month</t>
  </si>
  <si>
    <t xml:space="preserve">12 month </t>
  </si>
  <si>
    <t xml:space="preserve">Faculty </t>
  </si>
  <si>
    <r>
      <t xml:space="preserve">Student Workers </t>
    </r>
    <r>
      <rPr>
        <b/>
        <sz val="11"/>
        <color theme="0" tint="-0.499984740745262"/>
        <rFont val="Arial"/>
        <family val="2"/>
      </rPr>
      <t>(undergrad or gradudate)</t>
    </r>
  </si>
  <si>
    <r>
      <t xml:space="preserve">Mileage:   </t>
    </r>
    <r>
      <rPr>
        <sz val="11"/>
        <color rgb="FFFF0000"/>
        <rFont val="Arial"/>
        <family val="2"/>
      </rPr>
      <t>0.67 * x miles * x people *x trips</t>
    </r>
  </si>
  <si>
    <t>V3 5/1/24</t>
  </si>
  <si>
    <t>Student Workers (undergrad or gradudate)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</si>
</sst>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_(&quot;$&quot;* #,##0_);_(&quot;$&quot;* \(#,##0\);_(&quot;$&quot;* &quot;-&quot;??_);_(@_)"/>
    <numFmt numFmtId="165" formatCode="&quot;$&quot;#,##0.00"/>
    <numFmt numFmtId="166" formatCode="&quot;$&quot;#,##0"/>
    <numFmt numFmtId="167" formatCode="0.000%"/>
    <numFmt numFmtId="168" formatCode="0.000"/>
    <numFmt numFmtId="169" formatCode="#,##0.000"/>
    <numFmt numFmtId="170" formatCode="0.0%"/>
    <numFmt numFmtId="171" formatCode="m/d/yy;@"/>
  </numFmts>
  <fonts count="63" x14ac:knownFonts="1">
    <font>
      <sz val="11"/>
      <color theme="1"/>
      <name val="Arial"/>
      <family val="2"/>
    </font>
    <font>
      <sz val="11"/>
      <color theme="1"/>
      <name val="Arial"/>
      <family val="2"/>
    </font>
    <font>
      <sz val="12"/>
      <color rgb="FFFF0000"/>
      <name val="Arial"/>
      <family val="2"/>
    </font>
    <font>
      <sz val="12"/>
      <name val="Arial"/>
      <family val="2"/>
    </font>
    <font>
      <b/>
      <u/>
      <sz val="11"/>
      <color theme="1"/>
      <name val="Calibri"/>
      <family val="2"/>
      <scheme val="minor"/>
    </font>
    <font>
      <b/>
      <sz val="10"/>
      <name val="Arial"/>
      <family val="2"/>
    </font>
    <font>
      <sz val="10"/>
      <name val="Arial"/>
      <family val="2"/>
    </font>
    <font>
      <sz val="9"/>
      <name val="Arial"/>
      <family val="2"/>
    </font>
    <font>
      <b/>
      <sz val="9"/>
      <color rgb="FFFF0000"/>
      <name val="Arial"/>
      <family val="2"/>
    </font>
    <font>
      <b/>
      <sz val="9"/>
      <name val="Arial"/>
      <family val="2"/>
    </font>
    <font>
      <sz val="10"/>
      <color rgb="FF000000"/>
      <name val="Times New Roman"/>
      <family val="1"/>
    </font>
    <font>
      <sz val="11"/>
      <name val="Arial"/>
      <family val="2"/>
    </font>
    <font>
      <b/>
      <sz val="12"/>
      <name val="Arial"/>
      <family val="2"/>
    </font>
    <font>
      <sz val="10"/>
      <color indexed="81"/>
      <name val="Tahoma"/>
      <family val="2"/>
    </font>
    <font>
      <b/>
      <sz val="10"/>
      <color indexed="81"/>
      <name val="Tahoma"/>
      <family val="2"/>
    </font>
    <font>
      <b/>
      <sz val="12"/>
      <color rgb="FFFF0000"/>
      <name val="Arial"/>
      <family val="2"/>
    </font>
    <font>
      <b/>
      <sz val="10"/>
      <color rgb="FFFF0000"/>
      <name val="Arial"/>
      <family val="2"/>
    </font>
    <font>
      <sz val="10"/>
      <color rgb="FFFF0000"/>
      <name val="Arial"/>
      <family val="2"/>
    </font>
    <font>
      <b/>
      <sz val="12"/>
      <color rgb="FF0070C0"/>
      <name val="Arial"/>
      <family val="2"/>
    </font>
    <font>
      <sz val="11"/>
      <color rgb="FF0070C0"/>
      <name val="Arial"/>
      <family val="2"/>
    </font>
    <font>
      <sz val="11"/>
      <color rgb="FFFF0000"/>
      <name val="Arial"/>
      <family val="2"/>
    </font>
    <font>
      <b/>
      <sz val="11"/>
      <name val="Arial"/>
      <family val="2"/>
    </font>
    <font>
      <b/>
      <sz val="9"/>
      <color indexed="81"/>
      <name val="Tahoma"/>
      <family val="2"/>
    </font>
    <font>
      <sz val="9"/>
      <color indexed="81"/>
      <name val="Tahoma"/>
      <family val="2"/>
    </font>
    <font>
      <b/>
      <u/>
      <sz val="9"/>
      <color indexed="10"/>
      <name val="Tahoma"/>
      <family val="2"/>
    </font>
    <font>
      <b/>
      <u/>
      <sz val="9"/>
      <color indexed="81"/>
      <name val="Tahoma"/>
      <family val="2"/>
    </font>
    <font>
      <b/>
      <u/>
      <sz val="10"/>
      <color indexed="81"/>
      <name val="Tahoma"/>
      <family val="2"/>
    </font>
    <font>
      <b/>
      <sz val="16"/>
      <color rgb="FFE26B0A"/>
      <name val="Arial"/>
      <family val="2"/>
    </font>
    <font>
      <b/>
      <sz val="16"/>
      <color rgb="FF008000"/>
      <name val="Arial"/>
      <family val="2"/>
    </font>
    <font>
      <b/>
      <sz val="16"/>
      <color rgb="FF215967"/>
      <name val="Arial"/>
      <family val="2"/>
    </font>
    <font>
      <b/>
      <sz val="16"/>
      <color rgb="FF7030A0"/>
      <name val="Arial"/>
      <family val="2"/>
    </font>
    <font>
      <b/>
      <sz val="16"/>
      <color rgb="FF002060"/>
      <name val="Arial"/>
      <family val="2"/>
    </font>
    <font>
      <sz val="8"/>
      <name val="Arial"/>
      <family val="2"/>
    </font>
    <font>
      <b/>
      <sz val="11"/>
      <color indexed="17"/>
      <name val="Arial"/>
      <family val="2"/>
    </font>
    <font>
      <b/>
      <sz val="11"/>
      <color rgb="FF0070C0"/>
      <name val="Arial"/>
      <family val="2"/>
    </font>
    <font>
      <b/>
      <sz val="11"/>
      <color rgb="FFFF0000"/>
      <name val="Arial"/>
      <family val="2"/>
    </font>
    <font>
      <b/>
      <sz val="9"/>
      <color indexed="10"/>
      <name val="Tahoma"/>
      <family val="2"/>
    </font>
    <font>
      <b/>
      <sz val="11"/>
      <color rgb="FF008000"/>
      <name val="Arial"/>
      <family val="2"/>
    </font>
    <font>
      <i/>
      <sz val="11"/>
      <name val="Arial"/>
      <family val="2"/>
    </font>
    <font>
      <sz val="11"/>
      <name val="Segoe UI"/>
      <family val="2"/>
    </font>
    <font>
      <b/>
      <i/>
      <sz val="11"/>
      <name val="Arial"/>
      <family val="2"/>
    </font>
    <font>
      <b/>
      <sz val="10"/>
      <color indexed="39"/>
      <name val="Tahoma"/>
      <family val="2"/>
    </font>
    <font>
      <b/>
      <sz val="11"/>
      <color indexed="20"/>
      <name val="Arial"/>
      <family val="2"/>
    </font>
    <font>
      <sz val="12"/>
      <color indexed="20"/>
      <name val="Arial"/>
      <family val="2"/>
    </font>
    <font>
      <sz val="9"/>
      <color indexed="20"/>
      <name val="Arial"/>
      <family val="2"/>
    </font>
    <font>
      <sz val="11"/>
      <color theme="1"/>
      <name val="Calibri"/>
      <family val="2"/>
    </font>
    <font>
      <b/>
      <sz val="11"/>
      <color theme="1"/>
      <name val="Calibri"/>
      <family val="2"/>
    </font>
    <font>
      <b/>
      <u/>
      <sz val="11"/>
      <color rgb="FFFF0000"/>
      <name val="Arial"/>
      <family val="2"/>
    </font>
    <font>
      <b/>
      <u/>
      <sz val="11"/>
      <color rgb="FF00B050"/>
      <name val="Arial"/>
      <family val="2"/>
    </font>
    <font>
      <u/>
      <sz val="11"/>
      <color theme="5" tint="-0.249977111117893"/>
      <name val="Arial"/>
      <family val="2"/>
    </font>
    <font>
      <b/>
      <u/>
      <sz val="11"/>
      <name val="Arial"/>
      <family val="2"/>
    </font>
    <font>
      <sz val="11"/>
      <color rgb="FF800080"/>
      <name val="Arial"/>
      <family val="2"/>
    </font>
    <font>
      <b/>
      <sz val="11"/>
      <color rgb="FFFF33CC"/>
      <name val="Arial"/>
      <family val="2"/>
    </font>
    <font>
      <sz val="11"/>
      <color rgb="FF000000"/>
      <name val="Arial"/>
      <family val="2"/>
    </font>
    <font>
      <u/>
      <sz val="11"/>
      <color rgb="FF000000"/>
      <name val="Arial"/>
      <family val="2"/>
    </font>
    <font>
      <b/>
      <sz val="11"/>
      <color rgb="FF00B050"/>
      <name val="Arial"/>
      <family val="2"/>
    </font>
    <font>
      <b/>
      <sz val="11"/>
      <color rgb="FF7030A0"/>
      <name val="Arial"/>
      <family val="2"/>
    </font>
    <font>
      <b/>
      <sz val="11"/>
      <color rgb="FFFFFFFF"/>
      <name val="Arial"/>
      <family val="2"/>
    </font>
    <font>
      <b/>
      <sz val="12"/>
      <color theme="1"/>
      <name val="Calibri"/>
      <family val="2"/>
      <scheme val="minor"/>
    </font>
    <font>
      <sz val="9"/>
      <color indexed="81"/>
      <name val="Tahoma"/>
      <charset val="1"/>
    </font>
    <font>
      <b/>
      <sz val="9"/>
      <color indexed="81"/>
      <name val="Tahoma"/>
      <charset val="1"/>
    </font>
    <font>
      <b/>
      <sz val="11"/>
      <color rgb="FF002060"/>
      <name val="Arial"/>
      <family val="2"/>
    </font>
    <font>
      <b/>
      <sz val="11"/>
      <color theme="0" tint="-0.499984740745262"/>
      <name val="Arial"/>
      <family val="2"/>
    </font>
  </fonts>
  <fills count="4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00B0F0"/>
        <bgColor indexed="64"/>
      </patternFill>
    </fill>
    <fill>
      <patternFill patternType="solid">
        <fgColor theme="9" tint="0.39997558519241921"/>
        <bgColor indexed="64"/>
      </patternFill>
    </fill>
    <fill>
      <patternFill patternType="solid">
        <fgColor rgb="FFD9D9D9"/>
        <bgColor rgb="FF000000"/>
      </patternFill>
    </fill>
    <fill>
      <patternFill patternType="solid">
        <fgColor rgb="FFCC99FF"/>
        <bgColor rgb="FF000000"/>
      </patternFill>
    </fill>
    <fill>
      <patternFill patternType="solid">
        <fgColor rgb="FFCCC0DA"/>
        <bgColor rgb="FF000000"/>
      </patternFill>
    </fill>
    <fill>
      <patternFill patternType="solid">
        <fgColor rgb="FFFFC000"/>
        <bgColor rgb="FF000000"/>
      </patternFill>
    </fill>
    <fill>
      <patternFill patternType="solid">
        <fgColor rgb="FFFCD5B4"/>
        <bgColor rgb="FF000000"/>
      </patternFill>
    </fill>
    <fill>
      <patternFill patternType="solid">
        <fgColor rgb="FF92D050"/>
        <bgColor rgb="FF000000"/>
      </patternFill>
    </fill>
    <fill>
      <patternFill patternType="solid">
        <fgColor rgb="FFD8E4BC"/>
        <bgColor rgb="FF000000"/>
      </patternFill>
    </fill>
    <fill>
      <patternFill patternType="solid">
        <fgColor rgb="FFE7FFE7"/>
        <bgColor indexed="64"/>
      </patternFill>
    </fill>
    <fill>
      <patternFill patternType="solid">
        <fgColor theme="2"/>
        <bgColor indexed="64"/>
      </patternFill>
    </fill>
    <fill>
      <patternFill patternType="solid">
        <fgColor theme="0" tint="-4.9989318521683403E-2"/>
        <bgColor indexed="64"/>
      </patternFill>
    </fill>
    <fill>
      <patternFill patternType="solid">
        <fgColor indexed="43"/>
        <bgColor indexed="64"/>
      </patternFill>
    </fill>
    <fill>
      <patternFill patternType="solid">
        <fgColor rgb="FFFFFF99"/>
        <bgColor rgb="FF000000"/>
      </patternFill>
    </fill>
    <fill>
      <patternFill patternType="solid">
        <fgColor indexed="22"/>
        <bgColor indexed="64"/>
      </patternFill>
    </fill>
    <fill>
      <patternFill patternType="solid">
        <fgColor rgb="FF43EB83"/>
        <bgColor rgb="FF000000"/>
      </patternFill>
    </fill>
    <fill>
      <patternFill patternType="solid">
        <fgColor rgb="FFC0C0C0"/>
        <bgColor rgb="FF000000"/>
      </patternFill>
    </fill>
    <fill>
      <patternFill patternType="solid">
        <fgColor rgb="FFCCFFCC"/>
        <bgColor rgb="FF000000"/>
      </patternFill>
    </fill>
    <fill>
      <patternFill patternType="solid">
        <fgColor rgb="FFF1A559"/>
        <bgColor rgb="FF000000"/>
      </patternFill>
    </fill>
    <fill>
      <patternFill patternType="solid">
        <fgColor rgb="FF46C9CC"/>
        <bgColor rgb="FF000000"/>
      </patternFill>
    </fill>
    <fill>
      <patternFill patternType="solid">
        <fgColor rgb="FFCCFFFF"/>
        <bgColor rgb="FF000000"/>
      </patternFill>
    </fill>
    <fill>
      <patternFill patternType="solid">
        <fgColor rgb="FFB1A0C7"/>
        <bgColor rgb="FF000000"/>
      </patternFill>
    </fill>
    <fill>
      <patternFill patternType="solid">
        <fgColor rgb="FFE4DFEC"/>
        <bgColor rgb="FF000000"/>
      </patternFill>
    </fill>
    <fill>
      <patternFill patternType="solid">
        <fgColor rgb="FF95B3D7"/>
        <bgColor rgb="FF000000"/>
      </patternFill>
    </fill>
    <fill>
      <patternFill patternType="solid">
        <fgColor rgb="FFC5D9F1"/>
        <bgColor rgb="FF000000"/>
      </patternFill>
    </fill>
    <fill>
      <patternFill patternType="solid">
        <fgColor rgb="FFE4DFEC"/>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46C9CC"/>
        <bgColor indexed="64"/>
      </patternFill>
    </fill>
    <fill>
      <patternFill patternType="solid">
        <fgColor theme="7" tint="0.79998168889431442"/>
        <bgColor indexed="64"/>
      </patternFill>
    </fill>
    <fill>
      <patternFill patternType="solid">
        <fgColor rgb="FFFFCCFF"/>
        <bgColor indexed="64"/>
      </patternFill>
    </fill>
    <fill>
      <patternFill patternType="solid">
        <fgColor rgb="FFFFFF99"/>
        <bgColor indexed="64"/>
      </patternFill>
    </fill>
    <fill>
      <patternFill patternType="solid">
        <fgColor theme="5" tint="0.59999389629810485"/>
        <bgColor indexed="64"/>
      </patternFill>
    </fill>
    <fill>
      <patternFill patternType="solid">
        <fgColor theme="0"/>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7030A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right/>
      <top style="thin">
        <color auto="1"/>
      </top>
      <bottom style="medium">
        <color auto="1"/>
      </bottom>
      <diagonal/>
    </border>
    <border>
      <left/>
      <right/>
      <top/>
      <bottom style="medium">
        <color auto="1"/>
      </bottom>
      <diagonal/>
    </border>
    <border>
      <left style="thin">
        <color indexed="64"/>
      </left>
      <right style="thin">
        <color indexed="64"/>
      </right>
      <top/>
      <bottom style="thin">
        <color indexed="64"/>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indexed="64"/>
      </top>
      <bottom/>
      <diagonal/>
    </border>
    <border>
      <left/>
      <right style="thin">
        <color auto="1"/>
      </right>
      <top/>
      <bottom/>
      <diagonal/>
    </border>
    <border>
      <left/>
      <right style="thin">
        <color auto="1"/>
      </right>
      <top/>
      <bottom style="thin">
        <color auto="1"/>
      </bottom>
      <diagonal/>
    </border>
    <border>
      <left style="medium">
        <color auto="1"/>
      </left>
      <right style="thin">
        <color auto="1"/>
      </right>
      <top/>
      <bottom style="hair">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thin">
        <color auto="1"/>
      </top>
      <bottom/>
      <diagonal/>
    </border>
    <border>
      <left/>
      <right/>
      <top style="thin">
        <color auto="1"/>
      </top>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medium">
        <color auto="1"/>
      </right>
      <top style="thin">
        <color indexed="64"/>
      </top>
      <bottom style="thin">
        <color auto="1"/>
      </bottom>
      <diagonal/>
    </border>
    <border>
      <left style="thin">
        <color auto="1"/>
      </left>
      <right/>
      <top/>
      <bottom style="thin">
        <color auto="1"/>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bottom/>
      <diagonal/>
    </border>
    <border>
      <left style="thin">
        <color auto="1"/>
      </left>
      <right style="thin">
        <color auto="1"/>
      </right>
      <top/>
      <bottom style="medium">
        <color indexed="64"/>
      </bottom>
      <diagonal/>
    </border>
    <border>
      <left style="thin">
        <color auto="1"/>
      </left>
      <right/>
      <top style="thin">
        <color auto="1"/>
      </top>
      <bottom style="medium">
        <color indexed="64"/>
      </bottom>
      <diagonal/>
    </border>
    <border>
      <left style="thin">
        <color auto="1"/>
      </left>
      <right/>
      <top/>
      <bottom style="medium">
        <color indexed="64"/>
      </bottom>
      <diagonal/>
    </border>
    <border>
      <left style="thin">
        <color auto="1"/>
      </left>
      <right style="thin">
        <color auto="1"/>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0" fontId="10" fillId="0" borderId="0"/>
  </cellStyleXfs>
  <cellXfs count="977">
    <xf numFmtId="0" fontId="0" fillId="0" borderId="0" xfId="0"/>
    <xf numFmtId="0" fontId="3" fillId="0" borderId="0" xfId="0" applyFont="1"/>
    <xf numFmtId="0" fontId="0" fillId="0" borderId="0" xfId="0" applyAlignment="1">
      <alignment horizontal="center"/>
    </xf>
    <xf numFmtId="0" fontId="4" fillId="5" borderId="0" xfId="0" applyFont="1" applyFill="1"/>
    <xf numFmtId="0" fontId="4" fillId="6" borderId="0" xfId="0" applyFont="1" applyFill="1"/>
    <xf numFmtId="0" fontId="4" fillId="7" borderId="0" xfId="0" applyFont="1" applyFill="1"/>
    <xf numFmtId="10" fontId="0" fillId="0" borderId="0" xfId="2" applyNumberFormat="1" applyFont="1"/>
    <xf numFmtId="164" fontId="11" fillId="21" borderId="18" xfId="0" applyNumberFormat="1" applyFont="1" applyFill="1" applyBorder="1" applyAlignment="1" applyProtection="1">
      <alignment shrinkToFit="1"/>
      <protection locked="0"/>
    </xf>
    <xf numFmtId="164" fontId="11" fillId="0" borderId="1" xfId="1" applyNumberFormat="1" applyFont="1" applyFill="1" applyBorder="1" applyAlignment="1" applyProtection="1">
      <alignment horizontal="right"/>
    </xf>
    <xf numFmtId="164" fontId="11" fillId="0" borderId="1" xfId="1" applyNumberFormat="1" applyFont="1" applyFill="1" applyBorder="1" applyProtection="1"/>
    <xf numFmtId="164" fontId="11" fillId="22" borderId="25" xfId="1" applyNumberFormat="1" applyFont="1" applyFill="1" applyBorder="1" applyProtection="1"/>
    <xf numFmtId="164" fontId="19" fillId="0" borderId="10" xfId="1" applyNumberFormat="1" applyFont="1" applyFill="1" applyBorder="1" applyAlignment="1" applyProtection="1">
      <alignment shrinkToFit="1"/>
    </xf>
    <xf numFmtId="164" fontId="20" fillId="20" borderId="27" xfId="1" applyNumberFormat="1" applyFont="1" applyFill="1" applyBorder="1" applyAlignment="1" applyProtection="1">
      <alignment shrinkToFit="1"/>
      <protection locked="0"/>
    </xf>
    <xf numFmtId="166" fontId="11" fillId="0" borderId="6" xfId="0" applyNumberFormat="1" applyFont="1" applyBorder="1"/>
    <xf numFmtId="168" fontId="11" fillId="0" borderId="1" xfId="2" applyNumberFormat="1" applyFont="1" applyFill="1" applyBorder="1" applyAlignment="1" applyProtection="1">
      <alignment horizontal="center"/>
    </xf>
    <xf numFmtId="4" fontId="11" fillId="0" borderId="6" xfId="0" applyNumberFormat="1" applyFont="1" applyBorder="1" applyAlignment="1">
      <alignment horizontal="center"/>
    </xf>
    <xf numFmtId="4" fontId="11" fillId="0" borderId="1" xfId="0" applyNumberFormat="1" applyFont="1" applyBorder="1" applyAlignment="1">
      <alignment horizontal="center"/>
    </xf>
    <xf numFmtId="164" fontId="11" fillId="0" borderId="13" xfId="1" applyNumberFormat="1" applyFont="1" applyFill="1" applyBorder="1" applyProtection="1"/>
    <xf numFmtId="164" fontId="11" fillId="22" borderId="32" xfId="1" applyNumberFormat="1" applyFont="1" applyFill="1" applyBorder="1" applyProtection="1"/>
    <xf numFmtId="0" fontId="12" fillId="23" borderId="19" xfId="0" applyFont="1" applyFill="1" applyBorder="1" applyAlignment="1" applyProtection="1">
      <alignment horizontal="center" vertical="center" wrapText="1"/>
      <protection locked="0"/>
    </xf>
    <xf numFmtId="0" fontId="12" fillId="23" borderId="18" xfId="0" applyFont="1" applyFill="1" applyBorder="1" applyAlignment="1" applyProtection="1">
      <alignment horizontal="center" vertical="center" wrapText="1"/>
      <protection locked="0"/>
    </xf>
    <xf numFmtId="0" fontId="12" fillId="23" borderId="13" xfId="0" applyFont="1" applyFill="1" applyBorder="1" applyAlignment="1" applyProtection="1">
      <alignment horizontal="center" vertical="center" wrapText="1"/>
      <protection locked="0"/>
    </xf>
    <xf numFmtId="0" fontId="12" fillId="23" borderId="1" xfId="0" applyFont="1" applyFill="1" applyBorder="1" applyAlignment="1" applyProtection="1">
      <alignment horizontal="center" vertical="center" wrapText="1"/>
      <protection locked="0"/>
    </xf>
    <xf numFmtId="0" fontId="12" fillId="23" borderId="25" xfId="0" applyFont="1" applyFill="1" applyBorder="1" applyAlignment="1" applyProtection="1">
      <alignment horizontal="center" vertical="center" wrapText="1"/>
      <protection locked="0"/>
    </xf>
    <xf numFmtId="0" fontId="18" fillId="23" borderId="8" xfId="0" applyFont="1" applyFill="1" applyBorder="1" applyAlignment="1" applyProtection="1">
      <alignment horizontal="center" vertical="center" wrapText="1"/>
      <protection locked="0"/>
    </xf>
    <xf numFmtId="0" fontId="15" fillId="23" borderId="26" xfId="0" applyFont="1" applyFill="1" applyBorder="1" applyAlignment="1" applyProtection="1">
      <alignment horizontal="center" vertical="center" wrapText="1"/>
      <protection locked="0"/>
    </xf>
    <xf numFmtId="49" fontId="11" fillId="21" borderId="14" xfId="0" applyNumberFormat="1" applyFont="1" applyFill="1" applyBorder="1" applyAlignment="1" applyProtection="1">
      <alignment horizontal="left" shrinkToFit="1"/>
      <protection locked="0"/>
    </xf>
    <xf numFmtId="49" fontId="11" fillId="21" borderId="18" xfId="0" applyNumberFormat="1" applyFont="1" applyFill="1" applyBorder="1" applyAlignment="1" applyProtection="1">
      <alignment horizontal="left" shrinkToFit="1"/>
      <protection locked="0"/>
    </xf>
    <xf numFmtId="167" fontId="11" fillId="21" borderId="1" xfId="2" applyNumberFormat="1" applyFont="1" applyFill="1" applyBorder="1" applyAlignment="1" applyProtection="1">
      <alignment horizontal="center"/>
      <protection locked="0"/>
    </xf>
    <xf numFmtId="164" fontId="11" fillId="24" borderId="25" xfId="1" applyNumberFormat="1" applyFont="1" applyFill="1" applyBorder="1" applyProtection="1"/>
    <xf numFmtId="164" fontId="20" fillId="21" borderId="27" xfId="1" applyNumberFormat="1" applyFont="1" applyFill="1" applyBorder="1" applyAlignment="1" applyProtection="1">
      <alignment shrinkToFit="1"/>
      <protection locked="0"/>
    </xf>
    <xf numFmtId="164" fontId="11" fillId="21" borderId="18" xfId="1" applyNumberFormat="1" applyFont="1" applyFill="1" applyBorder="1" applyAlignment="1" applyProtection="1">
      <alignment shrinkToFit="1"/>
      <protection locked="0"/>
    </xf>
    <xf numFmtId="49" fontId="11" fillId="21" borderId="6" xfId="0" applyNumberFormat="1" applyFont="1" applyFill="1" applyBorder="1" applyAlignment="1" applyProtection="1">
      <alignment horizontal="left" shrinkToFit="1"/>
      <protection locked="0"/>
    </xf>
    <xf numFmtId="164" fontId="11" fillId="21" borderId="6" xfId="1" applyNumberFormat="1" applyFont="1" applyFill="1" applyBorder="1" applyAlignment="1" applyProtection="1">
      <alignment shrinkToFit="1"/>
      <protection locked="0"/>
    </xf>
    <xf numFmtId="164" fontId="11" fillId="25" borderId="1" xfId="1" applyNumberFormat="1" applyFont="1" applyFill="1" applyBorder="1" applyAlignment="1" applyProtection="1">
      <alignment horizontal="right"/>
    </xf>
    <xf numFmtId="164" fontId="11" fillId="25" borderId="1" xfId="1" applyNumberFormat="1" applyFont="1" applyFill="1" applyBorder="1" applyProtection="1"/>
    <xf numFmtId="164" fontId="11" fillId="25" borderId="25" xfId="1" applyNumberFormat="1" applyFont="1" applyFill="1" applyBorder="1" applyProtection="1"/>
    <xf numFmtId="164" fontId="19" fillId="25" borderId="10" xfId="1" applyNumberFormat="1" applyFont="1" applyFill="1" applyBorder="1" applyAlignment="1" applyProtection="1">
      <alignment shrinkToFit="1"/>
    </xf>
    <xf numFmtId="164" fontId="20" fillId="25" borderId="27" xfId="1" applyNumberFormat="1" applyFont="1" applyFill="1" applyBorder="1" applyAlignment="1" applyProtection="1">
      <alignment shrinkToFit="1"/>
    </xf>
    <xf numFmtId="0" fontId="12" fillId="23" borderId="29" xfId="0" applyFont="1" applyFill="1" applyBorder="1" applyAlignment="1" applyProtection="1">
      <alignment horizontal="center" vertical="center" wrapText="1"/>
      <protection locked="0"/>
    </xf>
    <xf numFmtId="0" fontId="12" fillId="23" borderId="6" xfId="0" applyFont="1" applyFill="1" applyBorder="1" applyAlignment="1" applyProtection="1">
      <alignment horizontal="center" vertical="center" wrapText="1"/>
      <protection locked="0"/>
    </xf>
    <xf numFmtId="0" fontId="12" fillId="23" borderId="30" xfId="0" applyFont="1" applyFill="1" applyBorder="1" applyAlignment="1" applyProtection="1">
      <alignment horizontal="center" vertical="center" wrapText="1"/>
      <protection locked="0"/>
    </xf>
    <xf numFmtId="0" fontId="12" fillId="23" borderId="31" xfId="0" applyFont="1" applyFill="1" applyBorder="1" applyAlignment="1" applyProtection="1">
      <alignment horizontal="center" vertical="center" wrapText="1"/>
      <protection locked="0"/>
    </xf>
    <xf numFmtId="49" fontId="11" fillId="21" borderId="1" xfId="0" applyNumberFormat="1" applyFont="1" applyFill="1" applyBorder="1" applyAlignment="1" applyProtection="1">
      <alignment horizontal="left" shrinkToFit="1"/>
      <protection locked="0"/>
    </xf>
    <xf numFmtId="164" fontId="11" fillId="25" borderId="13" xfId="1" applyNumberFormat="1" applyFont="1" applyFill="1" applyBorder="1" applyProtection="1"/>
    <xf numFmtId="164" fontId="11" fillId="25" borderId="32" xfId="1" applyNumberFormat="1" applyFont="1" applyFill="1" applyBorder="1" applyProtection="1"/>
    <xf numFmtId="0" fontId="12" fillId="23" borderId="33" xfId="0" applyFont="1" applyFill="1" applyBorder="1" applyAlignment="1" applyProtection="1">
      <alignment horizontal="center" vertical="center" wrapText="1"/>
      <protection locked="0"/>
    </xf>
    <xf numFmtId="49" fontId="11" fillId="21" borderId="33" xfId="0" applyNumberFormat="1" applyFont="1" applyFill="1" applyBorder="1" applyAlignment="1" applyProtection="1">
      <alignment horizontal="left" shrinkToFit="1"/>
      <protection locked="0"/>
    </xf>
    <xf numFmtId="165" fontId="11" fillId="21" borderId="13" xfId="0" applyNumberFormat="1" applyFont="1" applyFill="1" applyBorder="1" applyProtection="1">
      <protection locked="0"/>
    </xf>
    <xf numFmtId="164" fontId="11" fillId="24" borderId="32" xfId="1" applyNumberFormat="1" applyFont="1" applyFill="1" applyBorder="1" applyProtection="1"/>
    <xf numFmtId="165" fontId="11" fillId="21" borderId="15" xfId="0" applyNumberFormat="1" applyFont="1" applyFill="1" applyBorder="1" applyProtection="1">
      <protection locked="0"/>
    </xf>
    <xf numFmtId="164" fontId="0" fillId="0" borderId="0" xfId="0" applyNumberFormat="1"/>
    <xf numFmtId="49" fontId="11" fillId="0" borderId="14" xfId="0" applyNumberFormat="1" applyFont="1" applyBorder="1" applyAlignment="1">
      <alignment horizontal="left" shrinkToFit="1"/>
    </xf>
    <xf numFmtId="49" fontId="11" fillId="0" borderId="18" xfId="0" applyNumberFormat="1" applyFont="1" applyBorder="1" applyAlignment="1">
      <alignment horizontal="left" shrinkToFit="1"/>
    </xf>
    <xf numFmtId="164" fontId="11" fillId="0" borderId="18" xfId="1" applyNumberFormat="1" applyFont="1" applyFill="1" applyBorder="1" applyAlignment="1">
      <alignment shrinkToFit="1"/>
    </xf>
    <xf numFmtId="164" fontId="11" fillId="0" borderId="1" xfId="1" applyNumberFormat="1" applyFont="1" applyFill="1" applyBorder="1" applyAlignment="1">
      <alignment horizontal="right"/>
    </xf>
    <xf numFmtId="167" fontId="11" fillId="0" borderId="1" xfId="2" applyNumberFormat="1" applyFont="1" applyFill="1" applyBorder="1" applyAlignment="1">
      <alignment horizontal="center"/>
    </xf>
    <xf numFmtId="169" fontId="11" fillId="0" borderId="6" xfId="0" applyNumberFormat="1" applyFont="1" applyBorder="1" applyAlignment="1">
      <alignment horizontal="center"/>
    </xf>
    <xf numFmtId="164" fontId="11" fillId="0" borderId="1" xfId="1" applyNumberFormat="1" applyFont="1" applyFill="1" applyBorder="1"/>
    <xf numFmtId="166" fontId="11" fillId="0" borderId="1" xfId="0" applyNumberFormat="1" applyFont="1" applyBorder="1"/>
    <xf numFmtId="169" fontId="11" fillId="0" borderId="1" xfId="0" applyNumberFormat="1" applyFont="1" applyBorder="1" applyAlignment="1">
      <alignment horizontal="center"/>
    </xf>
    <xf numFmtId="49" fontId="11" fillId="0" borderId="33" xfId="0" applyNumberFormat="1" applyFont="1" applyBorder="1" applyAlignment="1">
      <alignment horizontal="left" shrinkToFit="1"/>
    </xf>
    <xf numFmtId="165" fontId="11" fillId="0" borderId="13" xfId="0" applyNumberFormat="1" applyFont="1" applyBorder="1"/>
    <xf numFmtId="164" fontId="11" fillId="0" borderId="13" xfId="1" applyNumberFormat="1" applyFont="1" applyFill="1" applyBorder="1"/>
    <xf numFmtId="0" fontId="12" fillId="26" borderId="19" xfId="0" applyFont="1" applyFill="1" applyBorder="1" applyAlignment="1">
      <alignment horizontal="center" vertical="center" wrapText="1"/>
    </xf>
    <xf numFmtId="0" fontId="12" fillId="26" borderId="18" xfId="0" applyFont="1" applyFill="1" applyBorder="1" applyAlignment="1">
      <alignment horizontal="center" vertical="center" wrapText="1"/>
    </xf>
    <xf numFmtId="0" fontId="12" fillId="26" borderId="13" xfId="0" applyFont="1" applyFill="1" applyBorder="1" applyAlignment="1">
      <alignment horizontal="center" vertical="center" wrapText="1"/>
    </xf>
    <xf numFmtId="0" fontId="12" fillId="26" borderId="16" xfId="0" applyFont="1" applyFill="1" applyBorder="1" applyAlignment="1">
      <alignment horizontal="center" vertical="center" wrapText="1"/>
    </xf>
    <xf numFmtId="0" fontId="12" fillId="26" borderId="1" xfId="0" applyFont="1" applyFill="1" applyBorder="1" applyAlignment="1">
      <alignment horizontal="center" vertical="center" wrapText="1"/>
    </xf>
    <xf numFmtId="0" fontId="12" fillId="26" borderId="25" xfId="0" applyFont="1" applyFill="1" applyBorder="1" applyAlignment="1">
      <alignment horizontal="center" vertical="center" wrapText="1"/>
    </xf>
    <xf numFmtId="0" fontId="18" fillId="26" borderId="8" xfId="0" applyFont="1" applyFill="1" applyBorder="1" applyAlignment="1">
      <alignment horizontal="center" vertical="center" wrapText="1"/>
    </xf>
    <xf numFmtId="0" fontId="15" fillId="26" borderId="26" xfId="0" applyFont="1" applyFill="1" applyBorder="1" applyAlignment="1">
      <alignment horizontal="center" vertical="center" wrapText="1"/>
    </xf>
    <xf numFmtId="164" fontId="11" fillId="14" borderId="1" xfId="1" applyNumberFormat="1" applyFont="1" applyFill="1" applyBorder="1" applyAlignment="1">
      <alignment horizontal="right"/>
    </xf>
    <xf numFmtId="164" fontId="11" fillId="14" borderId="1" xfId="1" applyNumberFormat="1" applyFont="1" applyFill="1" applyBorder="1" applyProtection="1"/>
    <xf numFmtId="164" fontId="11" fillId="14" borderId="25" xfId="1" applyNumberFormat="1" applyFont="1" applyFill="1" applyBorder="1" applyProtection="1"/>
    <xf numFmtId="164" fontId="19" fillId="14" borderId="10" xfId="1" applyNumberFormat="1" applyFont="1" applyFill="1" applyBorder="1" applyAlignment="1" applyProtection="1">
      <alignment shrinkToFit="1"/>
    </xf>
    <xf numFmtId="164" fontId="20" fillId="14" borderId="27" xfId="1" applyNumberFormat="1" applyFont="1" applyFill="1" applyBorder="1" applyAlignment="1" applyProtection="1">
      <alignment shrinkToFit="1"/>
      <protection locked="0"/>
    </xf>
    <xf numFmtId="0" fontId="12" fillId="26" borderId="6" xfId="0" applyFont="1" applyFill="1" applyBorder="1" applyAlignment="1">
      <alignment horizontal="center" vertical="center" wrapText="1"/>
    </xf>
    <xf numFmtId="0" fontId="12" fillId="26" borderId="30" xfId="0" applyFont="1" applyFill="1" applyBorder="1" applyAlignment="1">
      <alignment horizontal="center" vertical="center" wrapText="1"/>
    </xf>
    <xf numFmtId="0" fontId="12" fillId="26" borderId="31" xfId="0" applyFont="1" applyFill="1" applyBorder="1" applyAlignment="1">
      <alignment horizontal="center" vertical="center" wrapText="1"/>
    </xf>
    <xf numFmtId="10" fontId="11" fillId="21" borderId="1" xfId="2" applyNumberFormat="1" applyFont="1" applyFill="1" applyBorder="1" applyAlignment="1" applyProtection="1">
      <alignment horizontal="center"/>
      <protection locked="0"/>
    </xf>
    <xf numFmtId="164" fontId="11" fillId="14" borderId="13" xfId="1" applyNumberFormat="1" applyFont="1" applyFill="1" applyBorder="1"/>
    <xf numFmtId="164" fontId="11" fillId="14" borderId="13" xfId="1" applyNumberFormat="1" applyFont="1" applyFill="1" applyBorder="1" applyProtection="1"/>
    <xf numFmtId="164" fontId="11" fillId="14" borderId="32" xfId="1" applyNumberFormat="1" applyFont="1" applyFill="1" applyBorder="1" applyProtection="1"/>
    <xf numFmtId="0" fontId="12" fillId="26" borderId="33" xfId="0" applyFont="1" applyFill="1" applyBorder="1" applyAlignment="1">
      <alignment horizontal="center" vertical="center" wrapText="1"/>
    </xf>
    <xf numFmtId="0" fontId="12" fillId="26" borderId="32" xfId="0" applyFont="1" applyFill="1" applyBorder="1" applyAlignment="1">
      <alignment horizontal="center" vertical="center" wrapText="1"/>
    </xf>
    <xf numFmtId="0" fontId="27" fillId="0" borderId="7" xfId="0" applyFont="1" applyBorder="1" applyAlignment="1">
      <alignment horizontal="center" vertical="center"/>
    </xf>
    <xf numFmtId="0" fontId="12" fillId="0" borderId="34" xfId="0" applyFont="1" applyBorder="1" applyAlignment="1">
      <alignment vertical="center" shrinkToFit="1"/>
    </xf>
    <xf numFmtId="171" fontId="3" fillId="21" borderId="34" xfId="0" applyNumberFormat="1" applyFont="1" applyFill="1" applyBorder="1" applyAlignment="1" applyProtection="1">
      <alignment horizontal="center" vertical="center" wrapText="1"/>
      <protection locked="0"/>
    </xf>
    <xf numFmtId="0" fontId="12" fillId="0" borderId="8" xfId="0" applyFont="1" applyBorder="1" applyAlignment="1">
      <alignment vertical="center" shrinkToFit="1"/>
    </xf>
    <xf numFmtId="171" fontId="3" fillId="21" borderId="35" xfId="0" applyNumberFormat="1" applyFont="1" applyFill="1" applyBorder="1" applyAlignment="1" applyProtection="1">
      <alignment horizontal="center" vertical="center" wrapText="1"/>
      <protection locked="0"/>
    </xf>
    <xf numFmtId="171" fontId="3" fillId="21" borderId="9" xfId="0" applyNumberFormat="1" applyFont="1" applyFill="1" applyBorder="1" applyAlignment="1" applyProtection="1">
      <alignment horizontal="center" vertical="center" wrapText="1"/>
      <protection locked="0"/>
    </xf>
    <xf numFmtId="0" fontId="28" fillId="0" borderId="7" xfId="0" applyFont="1" applyBorder="1" applyAlignment="1" applyProtection="1">
      <alignment horizontal="center" vertical="center"/>
      <protection locked="0"/>
    </xf>
    <xf numFmtId="0" fontId="12" fillId="0" borderId="8" xfId="0" applyFont="1" applyBorder="1" applyAlignment="1" applyProtection="1">
      <alignment vertical="center" shrinkToFit="1"/>
      <protection locked="0"/>
    </xf>
    <xf numFmtId="0" fontId="12" fillId="0" borderId="35" xfId="0" applyFont="1" applyBorder="1" applyAlignment="1" applyProtection="1">
      <alignment vertical="center" shrinkToFit="1"/>
      <protection locked="0"/>
    </xf>
    <xf numFmtId="164" fontId="11" fillId="21" borderId="26" xfId="0" applyNumberFormat="1" applyFont="1" applyFill="1" applyBorder="1" applyAlignment="1" applyProtection="1">
      <alignment shrinkToFit="1"/>
      <protection locked="0"/>
    </xf>
    <xf numFmtId="0" fontId="29" fillId="0" borderId="7" xfId="0" applyFont="1" applyBorder="1" applyAlignment="1">
      <alignment horizontal="center" vertical="center"/>
    </xf>
    <xf numFmtId="0" fontId="12" fillId="27" borderId="13" xfId="0" applyFont="1" applyFill="1" applyBorder="1" applyAlignment="1">
      <alignment horizontal="center" vertical="center" wrapText="1"/>
    </xf>
    <xf numFmtId="0" fontId="12" fillId="27" borderId="1" xfId="0" applyFont="1" applyFill="1" applyBorder="1" applyAlignment="1">
      <alignment horizontal="center" vertical="center" wrapText="1"/>
    </xf>
    <xf numFmtId="0" fontId="12" fillId="27" borderId="25" xfId="0" applyFont="1" applyFill="1" applyBorder="1" applyAlignment="1">
      <alignment horizontal="center" vertical="center" wrapText="1"/>
    </xf>
    <xf numFmtId="0" fontId="18" fillId="27" borderId="8" xfId="0" applyFont="1" applyFill="1" applyBorder="1" applyAlignment="1">
      <alignment horizontal="center" vertical="center" wrapText="1"/>
    </xf>
    <xf numFmtId="0" fontId="15" fillId="27" borderId="26" xfId="0" applyFont="1" applyFill="1" applyBorder="1" applyAlignment="1">
      <alignment horizontal="center" vertical="center" wrapText="1"/>
    </xf>
    <xf numFmtId="164" fontId="11" fillId="28" borderId="1" xfId="1" applyNumberFormat="1" applyFont="1" applyFill="1" applyBorder="1" applyAlignment="1">
      <alignment horizontal="right"/>
    </xf>
    <xf numFmtId="164" fontId="11" fillId="28" borderId="1" xfId="1" applyNumberFormat="1" applyFont="1" applyFill="1" applyBorder="1" applyProtection="1"/>
    <xf numFmtId="164" fontId="11" fillId="28" borderId="25" xfId="1" applyNumberFormat="1" applyFont="1" applyFill="1" applyBorder="1" applyProtection="1"/>
    <xf numFmtId="164" fontId="19" fillId="28" borderId="10" xfId="1" applyNumberFormat="1" applyFont="1" applyFill="1" applyBorder="1" applyAlignment="1" applyProtection="1">
      <alignment shrinkToFit="1"/>
    </xf>
    <xf numFmtId="164" fontId="20" fillId="28" borderId="27" xfId="1" applyNumberFormat="1" applyFont="1" applyFill="1" applyBorder="1" applyAlignment="1" applyProtection="1">
      <alignment shrinkToFit="1"/>
      <protection locked="0"/>
    </xf>
    <xf numFmtId="0" fontId="12" fillId="27" borderId="29" xfId="0" applyFont="1" applyFill="1" applyBorder="1" applyAlignment="1">
      <alignment horizontal="center" vertical="center" wrapText="1"/>
    </xf>
    <xf numFmtId="0" fontId="12" fillId="27" borderId="6" xfId="0" applyFont="1" applyFill="1" applyBorder="1" applyAlignment="1">
      <alignment horizontal="center" vertical="center" wrapText="1"/>
    </xf>
    <xf numFmtId="0" fontId="12" fillId="27" borderId="30" xfId="0" applyFont="1" applyFill="1" applyBorder="1" applyAlignment="1">
      <alignment horizontal="center" vertical="center" wrapText="1"/>
    </xf>
    <xf numFmtId="0" fontId="12" fillId="27" borderId="31" xfId="0" applyFont="1" applyFill="1" applyBorder="1" applyAlignment="1">
      <alignment horizontal="center" vertical="center" wrapText="1"/>
    </xf>
    <xf numFmtId="164" fontId="11" fillId="28" borderId="13" xfId="1" applyNumberFormat="1" applyFont="1" applyFill="1" applyBorder="1"/>
    <xf numFmtId="164" fontId="11" fillId="28" borderId="13" xfId="1" applyNumberFormat="1" applyFont="1" applyFill="1" applyBorder="1" applyProtection="1"/>
    <xf numFmtId="164" fontId="11" fillId="28" borderId="32" xfId="1" applyNumberFormat="1" applyFont="1" applyFill="1" applyBorder="1" applyProtection="1"/>
    <xf numFmtId="0" fontId="12" fillId="27" borderId="33" xfId="0" applyFont="1" applyFill="1" applyBorder="1" applyAlignment="1">
      <alignment horizontal="center" vertical="center" wrapText="1"/>
    </xf>
    <xf numFmtId="0" fontId="12" fillId="27" borderId="32" xfId="0" applyFont="1" applyFill="1" applyBorder="1" applyAlignment="1">
      <alignment horizontal="center" vertical="center" wrapText="1"/>
    </xf>
    <xf numFmtId="0" fontId="30" fillId="0" borderId="7" xfId="0" applyFont="1" applyBorder="1" applyAlignment="1">
      <alignment horizontal="center" vertical="center"/>
    </xf>
    <xf numFmtId="171" fontId="3" fillId="21" borderId="9" xfId="0" applyNumberFormat="1" applyFont="1" applyFill="1" applyBorder="1" applyAlignment="1">
      <alignment horizontal="center" vertical="center" wrapText="1"/>
    </xf>
    <xf numFmtId="0" fontId="12" fillId="29" borderId="13" xfId="0" applyFont="1" applyFill="1" applyBorder="1" applyAlignment="1">
      <alignment horizontal="center" vertical="center" wrapText="1"/>
    </xf>
    <xf numFmtId="0" fontId="12" fillId="29" borderId="1" xfId="0" applyFont="1" applyFill="1" applyBorder="1" applyAlignment="1">
      <alignment horizontal="center" vertical="center" wrapText="1"/>
    </xf>
    <xf numFmtId="0" fontId="12" fillId="29" borderId="25" xfId="0" applyFont="1" applyFill="1" applyBorder="1" applyAlignment="1">
      <alignment horizontal="center" vertical="center" wrapText="1"/>
    </xf>
    <xf numFmtId="0" fontId="18" fillId="29" borderId="8" xfId="0" applyFont="1" applyFill="1" applyBorder="1" applyAlignment="1">
      <alignment horizontal="center" vertical="center" wrapText="1"/>
    </xf>
    <xf numFmtId="0" fontId="15" fillId="29" borderId="26" xfId="0" applyFont="1" applyFill="1" applyBorder="1" applyAlignment="1">
      <alignment horizontal="center" vertical="center" wrapText="1"/>
    </xf>
    <xf numFmtId="164" fontId="11" fillId="30" borderId="1" xfId="1" applyNumberFormat="1" applyFont="1" applyFill="1" applyBorder="1" applyAlignment="1">
      <alignment horizontal="right"/>
    </xf>
    <xf numFmtId="164" fontId="11" fillId="30" borderId="1" xfId="1" applyNumberFormat="1" applyFont="1" applyFill="1" applyBorder="1" applyProtection="1"/>
    <xf numFmtId="164" fontId="11" fillId="30" borderId="25" xfId="1" applyNumberFormat="1" applyFont="1" applyFill="1" applyBorder="1" applyProtection="1"/>
    <xf numFmtId="164" fontId="19" fillId="30" borderId="10" xfId="1" applyNumberFormat="1" applyFont="1" applyFill="1" applyBorder="1" applyAlignment="1" applyProtection="1">
      <alignment shrinkToFit="1"/>
    </xf>
    <xf numFmtId="164" fontId="20" fillId="30" borderId="27" xfId="1" applyNumberFormat="1" applyFont="1" applyFill="1" applyBorder="1" applyAlignment="1" applyProtection="1">
      <alignment shrinkToFit="1"/>
      <protection locked="0"/>
    </xf>
    <xf numFmtId="0" fontId="12" fillId="29" borderId="29" xfId="0" applyFont="1" applyFill="1" applyBorder="1" applyAlignment="1">
      <alignment horizontal="center" vertical="center" wrapText="1"/>
    </xf>
    <xf numFmtId="0" fontId="12" fillId="29" borderId="6" xfId="0" applyFont="1" applyFill="1" applyBorder="1" applyAlignment="1">
      <alignment horizontal="center" vertical="center" wrapText="1"/>
    </xf>
    <xf numFmtId="0" fontId="12" fillId="29" borderId="30" xfId="0" applyFont="1" applyFill="1" applyBorder="1" applyAlignment="1">
      <alignment horizontal="center" vertical="center" wrapText="1"/>
    </xf>
    <xf numFmtId="0" fontId="12" fillId="29" borderId="31" xfId="0" applyFont="1" applyFill="1" applyBorder="1" applyAlignment="1">
      <alignment horizontal="center" vertical="center" wrapText="1"/>
    </xf>
    <xf numFmtId="164" fontId="11" fillId="30" borderId="13" xfId="1" applyNumberFormat="1" applyFont="1" applyFill="1" applyBorder="1"/>
    <xf numFmtId="164" fontId="11" fillId="30" borderId="13" xfId="1" applyNumberFormat="1" applyFont="1" applyFill="1" applyBorder="1" applyProtection="1"/>
    <xf numFmtId="164" fontId="11" fillId="30" borderId="32" xfId="1" applyNumberFormat="1" applyFont="1" applyFill="1" applyBorder="1" applyProtection="1"/>
    <xf numFmtId="0" fontId="12" fillId="29" borderId="33" xfId="0" applyFont="1" applyFill="1" applyBorder="1" applyAlignment="1">
      <alignment horizontal="center" vertical="center" wrapText="1"/>
    </xf>
    <xf numFmtId="0" fontId="12" fillId="29" borderId="32" xfId="0" applyFont="1" applyFill="1" applyBorder="1" applyAlignment="1">
      <alignment horizontal="center" vertical="center" wrapText="1"/>
    </xf>
    <xf numFmtId="0" fontId="31" fillId="0" borderId="7" xfId="0" applyFont="1" applyBorder="1" applyAlignment="1">
      <alignment horizontal="center" vertical="center"/>
    </xf>
    <xf numFmtId="0" fontId="12" fillId="31" borderId="19" xfId="0" applyFont="1" applyFill="1" applyBorder="1" applyAlignment="1">
      <alignment horizontal="center" vertical="center" wrapText="1"/>
    </xf>
    <xf numFmtId="0" fontId="12" fillId="31" borderId="18" xfId="0" applyFont="1" applyFill="1" applyBorder="1" applyAlignment="1">
      <alignment horizontal="center" vertical="center" wrapText="1"/>
    </xf>
    <xf numFmtId="0" fontId="12" fillId="31" borderId="13" xfId="0" applyFont="1" applyFill="1" applyBorder="1" applyAlignment="1">
      <alignment horizontal="center" vertical="center" wrapText="1"/>
    </xf>
    <xf numFmtId="0" fontId="12" fillId="31" borderId="1" xfId="0" applyFont="1" applyFill="1" applyBorder="1" applyAlignment="1">
      <alignment horizontal="center" vertical="center" wrapText="1"/>
    </xf>
    <xf numFmtId="0" fontId="12" fillId="31" borderId="25" xfId="0" applyFont="1" applyFill="1" applyBorder="1" applyAlignment="1">
      <alignment horizontal="center" vertical="center" wrapText="1"/>
    </xf>
    <xf numFmtId="0" fontId="18" fillId="31" borderId="8" xfId="0" applyFont="1" applyFill="1" applyBorder="1" applyAlignment="1">
      <alignment horizontal="center" vertical="center" wrapText="1"/>
    </xf>
    <xf numFmtId="0" fontId="15" fillId="31" borderId="26" xfId="0" applyFont="1" applyFill="1" applyBorder="1" applyAlignment="1">
      <alignment horizontal="center" vertical="center" wrapText="1"/>
    </xf>
    <xf numFmtId="164" fontId="11" fillId="32" borderId="1" xfId="1" applyNumberFormat="1" applyFont="1" applyFill="1" applyBorder="1" applyAlignment="1">
      <alignment horizontal="right"/>
    </xf>
    <xf numFmtId="164" fontId="11" fillId="32" borderId="1" xfId="1" applyNumberFormat="1" applyFont="1" applyFill="1" applyBorder="1" applyProtection="1"/>
    <xf numFmtId="164" fontId="11" fillId="32" borderId="25" xfId="1" applyNumberFormat="1" applyFont="1" applyFill="1" applyBorder="1" applyProtection="1"/>
    <xf numFmtId="164" fontId="19" fillId="32" borderId="10" xfId="1" applyNumberFormat="1" applyFont="1" applyFill="1" applyBorder="1" applyAlignment="1" applyProtection="1">
      <alignment shrinkToFit="1"/>
    </xf>
    <xf numFmtId="164" fontId="20" fillId="32" borderId="27" xfId="1" applyNumberFormat="1" applyFont="1" applyFill="1" applyBorder="1" applyAlignment="1" applyProtection="1">
      <alignment shrinkToFit="1"/>
      <protection locked="0"/>
    </xf>
    <xf numFmtId="0" fontId="12" fillId="31" borderId="29" xfId="0" applyFont="1" applyFill="1" applyBorder="1" applyAlignment="1">
      <alignment horizontal="center" vertical="center" wrapText="1"/>
    </xf>
    <xf numFmtId="0" fontId="12" fillId="31" borderId="6" xfId="0" applyFont="1" applyFill="1" applyBorder="1" applyAlignment="1">
      <alignment horizontal="center" vertical="center" wrapText="1"/>
    </xf>
    <xf numFmtId="0" fontId="12" fillId="31" borderId="30" xfId="0" applyFont="1" applyFill="1" applyBorder="1" applyAlignment="1">
      <alignment horizontal="center" vertical="center" wrapText="1"/>
    </xf>
    <xf numFmtId="0" fontId="12" fillId="31" borderId="31" xfId="0" applyFont="1" applyFill="1" applyBorder="1" applyAlignment="1">
      <alignment horizontal="center" vertical="center" wrapText="1"/>
    </xf>
    <xf numFmtId="164" fontId="11" fillId="32" borderId="13" xfId="1" applyNumberFormat="1" applyFont="1" applyFill="1" applyBorder="1"/>
    <xf numFmtId="164" fontId="11" fillId="32" borderId="13" xfId="1" applyNumberFormat="1" applyFont="1" applyFill="1" applyBorder="1" applyProtection="1"/>
    <xf numFmtId="164" fontId="11" fillId="32" borderId="32" xfId="1" applyNumberFormat="1" applyFont="1" applyFill="1" applyBorder="1" applyProtection="1"/>
    <xf numFmtId="0" fontId="12" fillId="31" borderId="33" xfId="0" applyFont="1" applyFill="1" applyBorder="1" applyAlignment="1">
      <alignment horizontal="center" vertical="center" wrapText="1"/>
    </xf>
    <xf numFmtId="0" fontId="12" fillId="31" borderId="32" xfId="0" applyFont="1" applyFill="1" applyBorder="1" applyAlignment="1">
      <alignment horizontal="center" vertical="center" wrapText="1"/>
    </xf>
    <xf numFmtId="164" fontId="11" fillId="21" borderId="6" xfId="0" applyNumberFormat="1" applyFont="1" applyFill="1" applyBorder="1" applyAlignment="1" applyProtection="1">
      <alignment shrinkToFit="1"/>
      <protection locked="0"/>
    </xf>
    <xf numFmtId="164" fontId="19" fillId="0" borderId="5" xfId="1" applyNumberFormat="1" applyFont="1" applyFill="1" applyBorder="1" applyAlignment="1" applyProtection="1">
      <alignment shrinkToFit="1"/>
    </xf>
    <xf numFmtId="164" fontId="20" fillId="21" borderId="38" xfId="1" applyNumberFormat="1" applyFont="1" applyFill="1" applyBorder="1" applyAlignment="1" applyProtection="1">
      <alignment shrinkToFit="1"/>
      <protection locked="0"/>
    </xf>
    <xf numFmtId="164" fontId="11" fillId="21" borderId="13" xfId="1" applyNumberFormat="1" applyFont="1" applyFill="1" applyBorder="1" applyAlignment="1" applyProtection="1">
      <alignment shrinkToFit="1"/>
      <protection locked="0"/>
    </xf>
    <xf numFmtId="0" fontId="11" fillId="0" borderId="33" xfId="0" applyFont="1" applyBorder="1" applyAlignment="1" applyProtection="1">
      <alignment shrinkToFit="1"/>
      <protection locked="0"/>
    </xf>
    <xf numFmtId="166" fontId="11" fillId="0" borderId="1" xfId="0" applyNumberFormat="1" applyFont="1" applyBorder="1" applyProtection="1">
      <protection locked="0"/>
    </xf>
    <xf numFmtId="0" fontId="11" fillId="0" borderId="14" xfId="0" applyFont="1" applyBorder="1" applyAlignment="1" applyProtection="1">
      <alignment shrinkToFit="1"/>
      <protection locked="0"/>
    </xf>
    <xf numFmtId="1" fontId="11" fillId="20" borderId="1" xfId="1" applyNumberFormat="1" applyFont="1" applyFill="1" applyBorder="1" applyProtection="1">
      <protection locked="0"/>
    </xf>
    <xf numFmtId="0" fontId="11" fillId="0" borderId="40" xfId="0" applyFont="1" applyBorder="1" applyAlignment="1" applyProtection="1">
      <alignment shrinkToFit="1"/>
      <protection locked="0"/>
    </xf>
    <xf numFmtId="0" fontId="12" fillId="23" borderId="14" xfId="0" applyFont="1" applyFill="1" applyBorder="1" applyAlignment="1" applyProtection="1">
      <alignment horizontal="center" vertical="center" shrinkToFit="1"/>
      <protection locked="0"/>
    </xf>
    <xf numFmtId="0" fontId="12" fillId="23" borderId="1" xfId="0" applyFont="1" applyFill="1" applyBorder="1" applyAlignment="1" applyProtection="1">
      <alignment horizontal="center" vertical="center"/>
      <protection locked="0"/>
    </xf>
    <xf numFmtId="166" fontId="12" fillId="23" borderId="1" xfId="0" applyNumberFormat="1" applyFont="1" applyFill="1" applyBorder="1" applyAlignment="1" applyProtection="1">
      <alignment horizontal="center" vertical="center"/>
      <protection locked="0"/>
    </xf>
    <xf numFmtId="0" fontId="12" fillId="23" borderId="13" xfId="0" applyFont="1" applyFill="1" applyBorder="1" applyAlignment="1" applyProtection="1">
      <alignment horizontal="center" vertical="center"/>
      <protection locked="0"/>
    </xf>
    <xf numFmtId="167" fontId="12" fillId="23" borderId="25" xfId="0" applyNumberFormat="1" applyFont="1" applyFill="1" applyBorder="1" applyAlignment="1" applyProtection="1">
      <alignment horizontal="center" vertical="center" wrapText="1"/>
      <protection locked="0"/>
    </xf>
    <xf numFmtId="0" fontId="6" fillId="10" borderId="1" xfId="0" applyFont="1" applyFill="1" applyBorder="1" applyAlignment="1" applyProtection="1">
      <alignment horizontal="center"/>
      <protection locked="0"/>
    </xf>
    <xf numFmtId="1" fontId="11" fillId="10" borderId="13" xfId="0" applyNumberFormat="1" applyFont="1" applyFill="1" applyBorder="1" applyAlignment="1" applyProtection="1">
      <alignment horizontal="center"/>
      <protection locked="0"/>
    </xf>
    <xf numFmtId="1" fontId="11" fillId="10" borderId="1" xfId="0" applyNumberFormat="1" applyFont="1" applyFill="1" applyBorder="1" applyAlignment="1" applyProtection="1">
      <alignment horizontal="center"/>
      <protection locked="0"/>
    </xf>
    <xf numFmtId="44" fontId="11" fillId="21" borderId="1" xfId="1" applyFont="1" applyFill="1" applyBorder="1" applyProtection="1">
      <protection locked="0"/>
    </xf>
    <xf numFmtId="1" fontId="11" fillId="21" borderId="1" xfId="1" applyNumberFormat="1" applyFont="1" applyFill="1" applyBorder="1" applyProtection="1">
      <protection locked="0"/>
    </xf>
    <xf numFmtId="44" fontId="11" fillId="21" borderId="15" xfId="1" applyFont="1" applyFill="1" applyBorder="1" applyProtection="1">
      <protection locked="0"/>
    </xf>
    <xf numFmtId="1" fontId="11" fillId="21" borderId="15" xfId="1" applyNumberFormat="1" applyFont="1" applyFill="1" applyBorder="1" applyProtection="1">
      <protection locked="0"/>
    </xf>
    <xf numFmtId="164" fontId="11" fillId="25" borderId="3" xfId="1" applyNumberFormat="1" applyFont="1" applyFill="1" applyBorder="1" applyProtection="1"/>
    <xf numFmtId="164" fontId="11" fillId="25" borderId="0" xfId="1" applyNumberFormat="1" applyFont="1" applyFill="1" applyBorder="1" applyProtection="1"/>
    <xf numFmtId="164" fontId="11" fillId="25" borderId="41" xfId="1" applyNumberFormat="1" applyFont="1" applyFill="1" applyBorder="1" applyProtection="1"/>
    <xf numFmtId="164" fontId="19" fillId="25" borderId="0" xfId="1" applyNumberFormat="1" applyFont="1" applyFill="1" applyBorder="1" applyAlignment="1" applyProtection="1">
      <alignment shrinkToFit="1"/>
    </xf>
    <xf numFmtId="164" fontId="20" fillId="25" borderId="42" xfId="1" applyNumberFormat="1" applyFont="1" applyFill="1" applyBorder="1" applyAlignment="1" applyProtection="1">
      <alignment shrinkToFit="1"/>
    </xf>
    <xf numFmtId="0" fontId="21" fillId="25" borderId="43" xfId="0" applyFont="1" applyFill="1" applyBorder="1" applyAlignment="1" applyProtection="1">
      <alignment vertical="center"/>
      <protection locked="0"/>
    </xf>
    <xf numFmtId="0" fontId="21" fillId="25" borderId="8" xfId="0" applyFont="1" applyFill="1" applyBorder="1" applyAlignment="1" applyProtection="1">
      <alignment vertical="center"/>
      <protection locked="0"/>
    </xf>
    <xf numFmtId="0" fontId="11" fillId="25" borderId="8" xfId="0" applyFont="1" applyFill="1" applyBorder="1" applyAlignment="1" applyProtection="1">
      <alignment vertical="center"/>
      <protection locked="0"/>
    </xf>
    <xf numFmtId="166" fontId="37" fillId="25" borderId="8" xfId="0" applyNumberFormat="1" applyFont="1" applyFill="1" applyBorder="1" applyAlignment="1" applyProtection="1">
      <alignment vertical="center"/>
      <protection locked="0"/>
    </xf>
    <xf numFmtId="164" fontId="21" fillId="25" borderId="34" xfId="1" applyNumberFormat="1" applyFont="1" applyFill="1" applyBorder="1" applyAlignment="1" applyProtection="1">
      <alignment horizontal="center" vertical="center"/>
    </xf>
    <xf numFmtId="164" fontId="21" fillId="25" borderId="26" xfId="1" applyNumberFormat="1" applyFont="1" applyFill="1" applyBorder="1" applyAlignment="1" applyProtection="1">
      <alignment vertical="center" shrinkToFit="1"/>
    </xf>
    <xf numFmtId="164" fontId="21" fillId="25" borderId="45" xfId="1" applyNumberFormat="1" applyFont="1" applyFill="1" applyBorder="1" applyAlignment="1" applyProtection="1">
      <alignment horizontal="center" vertical="center"/>
    </xf>
    <xf numFmtId="164" fontId="34" fillId="25" borderId="26" xfId="1" applyNumberFormat="1" applyFont="1" applyFill="1" applyBorder="1" applyAlignment="1" applyProtection="1">
      <alignment vertical="center" shrinkToFit="1"/>
    </xf>
    <xf numFmtId="164" fontId="35" fillId="25" borderId="26" xfId="1" applyNumberFormat="1" applyFont="1" applyFill="1" applyBorder="1" applyAlignment="1" applyProtection="1">
      <alignment horizontal="right" vertical="center"/>
    </xf>
    <xf numFmtId="0" fontId="12" fillId="26" borderId="14" xfId="0" applyFont="1" applyFill="1" applyBorder="1" applyAlignment="1">
      <alignment horizontal="center" vertical="center" shrinkToFit="1"/>
    </xf>
    <xf numFmtId="0" fontId="12" fillId="26" borderId="1" xfId="0" applyFont="1" applyFill="1" applyBorder="1" applyAlignment="1">
      <alignment horizontal="center" vertical="center"/>
    </xf>
    <xf numFmtId="166" fontId="12" fillId="26" borderId="1" xfId="0" applyNumberFormat="1" applyFont="1" applyFill="1" applyBorder="1" applyAlignment="1">
      <alignment horizontal="center" vertical="center"/>
    </xf>
    <xf numFmtId="0" fontId="12" fillId="26" borderId="13" xfId="0" applyFont="1" applyFill="1" applyBorder="1" applyAlignment="1">
      <alignment horizontal="center" vertical="center"/>
    </xf>
    <xf numFmtId="167" fontId="12" fillId="26" borderId="25" xfId="0" applyNumberFormat="1" applyFont="1" applyFill="1" applyBorder="1" applyAlignment="1">
      <alignment horizontal="center" vertical="center" wrapText="1"/>
    </xf>
    <xf numFmtId="0" fontId="11" fillId="0" borderId="33" xfId="0" applyFont="1" applyBorder="1" applyAlignment="1">
      <alignment shrinkToFit="1"/>
    </xf>
    <xf numFmtId="0" fontId="6" fillId="10" borderId="1" xfId="0" applyFont="1" applyFill="1" applyBorder="1" applyAlignment="1">
      <alignment horizontal="center"/>
    </xf>
    <xf numFmtId="1" fontId="11" fillId="10" borderId="13" xfId="0" applyNumberFormat="1" applyFont="1" applyFill="1" applyBorder="1" applyAlignment="1">
      <alignment horizontal="center"/>
    </xf>
    <xf numFmtId="0" fontId="11" fillId="0" borderId="14" xfId="0" applyFont="1" applyBorder="1" applyAlignment="1">
      <alignment shrinkToFit="1"/>
    </xf>
    <xf numFmtId="1" fontId="11" fillId="10" borderId="1" xfId="0" applyNumberFormat="1" applyFont="1" applyFill="1" applyBorder="1" applyAlignment="1">
      <alignment horizontal="center"/>
    </xf>
    <xf numFmtId="44" fontId="11" fillId="0" borderId="1" xfId="1" applyFont="1" applyFill="1" applyBorder="1"/>
    <xf numFmtId="0" fontId="11" fillId="0" borderId="40" xfId="0" applyFont="1" applyBorder="1" applyAlignment="1">
      <alignment shrinkToFit="1"/>
    </xf>
    <xf numFmtId="164" fontId="19" fillId="0" borderId="46" xfId="1" applyNumberFormat="1" applyFont="1" applyFill="1" applyBorder="1" applyAlignment="1" applyProtection="1">
      <alignment shrinkToFit="1"/>
    </xf>
    <xf numFmtId="164" fontId="11" fillId="14" borderId="3" xfId="1" applyNumberFormat="1" applyFont="1" applyFill="1" applyBorder="1"/>
    <xf numFmtId="164" fontId="11" fillId="14" borderId="0" xfId="1" applyNumberFormat="1" applyFont="1" applyFill="1" applyBorder="1" applyProtection="1"/>
    <xf numFmtId="164" fontId="11" fillId="14" borderId="41" xfId="1" applyNumberFormat="1" applyFont="1" applyFill="1" applyBorder="1" applyProtection="1"/>
    <xf numFmtId="164" fontId="19" fillId="14" borderId="0" xfId="1" applyNumberFormat="1" applyFont="1" applyFill="1" applyBorder="1" applyAlignment="1" applyProtection="1">
      <alignment shrinkToFit="1"/>
    </xf>
    <xf numFmtId="164" fontId="20" fillId="14" borderId="42" xfId="1" applyNumberFormat="1" applyFont="1" applyFill="1" applyBorder="1" applyAlignment="1" applyProtection="1">
      <alignment shrinkToFit="1"/>
      <protection locked="0"/>
    </xf>
    <xf numFmtId="0" fontId="21" fillId="14" borderId="43" xfId="0" applyFont="1" applyFill="1" applyBorder="1" applyAlignment="1">
      <alignment vertical="center"/>
    </xf>
    <xf numFmtId="0" fontId="21" fillId="14" borderId="8" xfId="0" applyFont="1" applyFill="1" applyBorder="1" applyAlignment="1">
      <alignment vertical="center"/>
    </xf>
    <xf numFmtId="0" fontId="11" fillId="14" borderId="8" xfId="0" applyFont="1" applyFill="1" applyBorder="1" applyAlignment="1">
      <alignment vertical="center"/>
    </xf>
    <xf numFmtId="166" fontId="37" fillId="14" borderId="8" xfId="0" applyNumberFormat="1" applyFont="1" applyFill="1" applyBorder="1" applyAlignment="1">
      <alignment vertical="center"/>
    </xf>
    <xf numFmtId="164" fontId="21" fillId="14" borderId="34" xfId="1" applyNumberFormat="1" applyFont="1" applyFill="1" applyBorder="1" applyAlignment="1">
      <alignment horizontal="center" vertical="center"/>
    </xf>
    <xf numFmtId="164" fontId="21" fillId="14" borderId="26" xfId="1" applyNumberFormat="1" applyFont="1" applyFill="1" applyBorder="1" applyAlignment="1" applyProtection="1">
      <alignment vertical="center" shrinkToFit="1"/>
    </xf>
    <xf numFmtId="164" fontId="21" fillId="14" borderId="45" xfId="1" applyNumberFormat="1" applyFont="1" applyFill="1" applyBorder="1" applyAlignment="1" applyProtection="1">
      <alignment horizontal="center" vertical="center"/>
    </xf>
    <xf numFmtId="164" fontId="34" fillId="14" borderId="26" xfId="1" applyNumberFormat="1" applyFont="1" applyFill="1" applyBorder="1" applyAlignment="1" applyProtection="1">
      <alignment vertical="center" shrinkToFit="1"/>
    </xf>
    <xf numFmtId="164" fontId="35" fillId="14" borderId="26" xfId="1" applyNumberFormat="1" applyFont="1" applyFill="1" applyBorder="1" applyAlignment="1">
      <alignment horizontal="right" vertical="center"/>
    </xf>
    <xf numFmtId="164" fontId="11" fillId="28" borderId="0" xfId="1" applyNumberFormat="1" applyFont="1" applyFill="1" applyBorder="1" applyProtection="1"/>
    <xf numFmtId="164" fontId="19" fillId="28" borderId="0" xfId="1" applyNumberFormat="1" applyFont="1" applyFill="1" applyBorder="1" applyAlignment="1" applyProtection="1">
      <alignment shrinkToFit="1"/>
    </xf>
    <xf numFmtId="0" fontId="12" fillId="27" borderId="14" xfId="0" applyFont="1" applyFill="1" applyBorder="1" applyAlignment="1">
      <alignment horizontal="center" vertical="center" shrinkToFit="1"/>
    </xf>
    <xf numFmtId="0" fontId="12" fillId="27" borderId="1" xfId="0" applyFont="1" applyFill="1" applyBorder="1" applyAlignment="1">
      <alignment horizontal="center" vertical="center"/>
    </xf>
    <xf numFmtId="166" fontId="12" fillId="27" borderId="1" xfId="0" applyNumberFormat="1" applyFont="1" applyFill="1" applyBorder="1" applyAlignment="1">
      <alignment horizontal="center" vertical="center"/>
    </xf>
    <xf numFmtId="0" fontId="12" fillId="27" borderId="13" xfId="0" applyFont="1" applyFill="1" applyBorder="1" applyAlignment="1">
      <alignment horizontal="center" vertical="center"/>
    </xf>
    <xf numFmtId="167" fontId="12" fillId="27" borderId="4" xfId="0" applyNumberFormat="1" applyFont="1" applyFill="1" applyBorder="1" applyAlignment="1">
      <alignment horizontal="center" vertical="center" wrapText="1"/>
    </xf>
    <xf numFmtId="166" fontId="34" fillId="27" borderId="1" xfId="0" applyNumberFormat="1" applyFont="1" applyFill="1" applyBorder="1" applyAlignment="1">
      <alignment horizontal="center" wrapText="1" shrinkToFit="1"/>
    </xf>
    <xf numFmtId="167" fontId="15" fillId="27" borderId="1" xfId="0" applyNumberFormat="1" applyFont="1" applyFill="1" applyBorder="1" applyAlignment="1">
      <alignment horizontal="center" vertical="center" wrapText="1"/>
    </xf>
    <xf numFmtId="1" fontId="11" fillId="21" borderId="6" xfId="0" applyNumberFormat="1" applyFont="1" applyFill="1" applyBorder="1" applyAlignment="1" applyProtection="1">
      <alignment horizontal="center"/>
      <protection locked="0"/>
    </xf>
    <xf numFmtId="1" fontId="11" fillId="21" borderId="5" xfId="0" applyNumberFormat="1" applyFont="1" applyFill="1" applyBorder="1" applyAlignment="1" applyProtection="1">
      <alignment horizontal="center"/>
      <protection locked="0"/>
    </xf>
    <xf numFmtId="164" fontId="11" fillId="28" borderId="3" xfId="1" applyNumberFormat="1" applyFont="1" applyFill="1" applyBorder="1"/>
    <xf numFmtId="164" fontId="11" fillId="28" borderId="41" xfId="1" applyNumberFormat="1" applyFont="1" applyFill="1" applyBorder="1" applyProtection="1"/>
    <xf numFmtId="164" fontId="20" fillId="28" borderId="42" xfId="1" applyNumberFormat="1" applyFont="1" applyFill="1" applyBorder="1" applyAlignment="1" applyProtection="1">
      <alignment shrinkToFit="1"/>
      <protection locked="0"/>
    </xf>
    <xf numFmtId="0" fontId="21" fillId="28" borderId="43" xfId="0" applyFont="1" applyFill="1" applyBorder="1" applyAlignment="1">
      <alignment vertical="center"/>
    </xf>
    <xf numFmtId="0" fontId="21" fillId="28" borderId="8" xfId="0" applyFont="1" applyFill="1" applyBorder="1" applyAlignment="1">
      <alignment vertical="center"/>
    </xf>
    <xf numFmtId="0" fontId="11" fillId="28" borderId="8" xfId="0" applyFont="1" applyFill="1" applyBorder="1" applyAlignment="1">
      <alignment vertical="center"/>
    </xf>
    <xf numFmtId="166" fontId="37" fillId="28" borderId="8" xfId="0" applyNumberFormat="1" applyFont="1" applyFill="1" applyBorder="1" applyAlignment="1">
      <alignment vertical="center"/>
    </xf>
    <xf numFmtId="164" fontId="21" fillId="28" borderId="34" xfId="1" applyNumberFormat="1" applyFont="1" applyFill="1" applyBorder="1" applyAlignment="1">
      <alignment horizontal="center" vertical="center"/>
    </xf>
    <xf numFmtId="164" fontId="21" fillId="28" borderId="26" xfId="1" applyNumberFormat="1" applyFont="1" applyFill="1" applyBorder="1" applyAlignment="1" applyProtection="1">
      <alignment vertical="center" shrinkToFit="1"/>
    </xf>
    <xf numFmtId="164" fontId="21" fillId="28" borderId="45" xfId="1" applyNumberFormat="1" applyFont="1" applyFill="1" applyBorder="1" applyAlignment="1" applyProtection="1">
      <alignment horizontal="center" vertical="center"/>
    </xf>
    <xf numFmtId="164" fontId="34" fillId="28" borderId="26" xfId="1" applyNumberFormat="1" applyFont="1" applyFill="1" applyBorder="1" applyAlignment="1" applyProtection="1">
      <alignment vertical="center" shrinkToFit="1"/>
    </xf>
    <xf numFmtId="164" fontId="35" fillId="28" borderId="26" xfId="1" applyNumberFormat="1" applyFont="1" applyFill="1" applyBorder="1" applyAlignment="1">
      <alignment horizontal="right" vertical="center"/>
    </xf>
    <xf numFmtId="0" fontId="6" fillId="2" borderId="1" xfId="0" applyFont="1" applyFill="1" applyBorder="1" applyAlignment="1">
      <alignment horizontal="center"/>
    </xf>
    <xf numFmtId="1" fontId="11" fillId="2" borderId="13" xfId="0" applyNumberFormat="1" applyFont="1" applyFill="1" applyBorder="1" applyAlignment="1">
      <alignment horizontal="center"/>
    </xf>
    <xf numFmtId="1" fontId="11" fillId="2" borderId="1" xfId="0" applyNumberFormat="1" applyFont="1" applyFill="1" applyBorder="1" applyAlignment="1">
      <alignment horizontal="center"/>
    </xf>
    <xf numFmtId="1" fontId="11" fillId="20" borderId="6" xfId="0" applyNumberFormat="1" applyFont="1" applyFill="1" applyBorder="1" applyAlignment="1" applyProtection="1">
      <alignment horizontal="center"/>
      <protection locked="0"/>
    </xf>
    <xf numFmtId="1" fontId="11" fillId="20" borderId="5" xfId="0" applyNumberFormat="1" applyFont="1" applyFill="1" applyBorder="1" applyAlignment="1" applyProtection="1">
      <alignment horizontal="center"/>
      <protection locked="0"/>
    </xf>
    <xf numFmtId="164" fontId="11" fillId="33" borderId="13" xfId="1" applyNumberFormat="1" applyFont="1" applyFill="1" applyBorder="1"/>
    <xf numFmtId="164" fontId="11" fillId="33" borderId="1" xfId="1" applyNumberFormat="1" applyFont="1" applyFill="1" applyBorder="1" applyProtection="1"/>
    <xf numFmtId="164" fontId="11" fillId="33" borderId="25" xfId="1" applyNumberFormat="1" applyFont="1" applyFill="1" applyBorder="1" applyProtection="1"/>
    <xf numFmtId="164" fontId="19" fillId="33" borderId="10" xfId="1" applyNumberFormat="1" applyFont="1" applyFill="1" applyBorder="1" applyAlignment="1" applyProtection="1">
      <alignment shrinkToFit="1"/>
    </xf>
    <xf numFmtId="164" fontId="20" fillId="33" borderId="27" xfId="1" applyNumberFormat="1" applyFont="1" applyFill="1" applyBorder="1" applyAlignment="1" applyProtection="1">
      <alignment shrinkToFit="1"/>
      <protection locked="0"/>
    </xf>
    <xf numFmtId="0" fontId="21" fillId="33" borderId="43" xfId="0" applyFont="1" applyFill="1" applyBorder="1" applyAlignment="1">
      <alignment vertical="center"/>
    </xf>
    <xf numFmtId="0" fontId="21" fillId="33" borderId="8" xfId="0" applyFont="1" applyFill="1" applyBorder="1" applyAlignment="1">
      <alignment vertical="center"/>
    </xf>
    <xf numFmtId="0" fontId="11" fillId="33" borderId="8" xfId="0" applyFont="1" applyFill="1" applyBorder="1" applyAlignment="1">
      <alignment vertical="center"/>
    </xf>
    <xf numFmtId="166" fontId="33" fillId="33" borderId="8" xfId="0" applyNumberFormat="1" applyFont="1" applyFill="1" applyBorder="1" applyAlignment="1">
      <alignment vertical="center"/>
    </xf>
    <xf numFmtId="164" fontId="21" fillId="33" borderId="34" xfId="1" applyNumberFormat="1" applyFont="1" applyFill="1" applyBorder="1" applyAlignment="1">
      <alignment horizontal="center" vertical="center"/>
    </xf>
    <xf numFmtId="164" fontId="21" fillId="33" borderId="26" xfId="1" applyNumberFormat="1" applyFont="1" applyFill="1" applyBorder="1" applyAlignment="1" applyProtection="1">
      <alignment vertical="center" shrinkToFit="1"/>
    </xf>
    <xf numFmtId="164" fontId="21" fillId="33" borderId="45" xfId="1" applyNumberFormat="1" applyFont="1" applyFill="1" applyBorder="1" applyAlignment="1" applyProtection="1">
      <alignment horizontal="center" vertical="center"/>
    </xf>
    <xf numFmtId="164" fontId="34" fillId="33" borderId="26" xfId="1" applyNumberFormat="1" applyFont="1" applyFill="1" applyBorder="1" applyAlignment="1" applyProtection="1">
      <alignment vertical="center" shrinkToFit="1"/>
    </xf>
    <xf numFmtId="164" fontId="35" fillId="33" borderId="26" xfId="1" applyNumberFormat="1" applyFont="1" applyFill="1" applyBorder="1" applyAlignment="1">
      <alignment horizontal="right" vertical="center"/>
    </xf>
    <xf numFmtId="164" fontId="11" fillId="33" borderId="3" xfId="1" applyNumberFormat="1" applyFont="1" applyFill="1" applyBorder="1"/>
    <xf numFmtId="164" fontId="11" fillId="33" borderId="0" xfId="1" applyNumberFormat="1" applyFont="1" applyFill="1" applyBorder="1" applyProtection="1"/>
    <xf numFmtId="164" fontId="11" fillId="33" borderId="41" xfId="1" applyNumberFormat="1" applyFont="1" applyFill="1" applyBorder="1" applyProtection="1"/>
    <xf numFmtId="164" fontId="19" fillId="33" borderId="0" xfId="1" applyNumberFormat="1" applyFont="1" applyFill="1" applyBorder="1" applyAlignment="1" applyProtection="1">
      <alignment shrinkToFit="1"/>
    </xf>
    <xf numFmtId="164" fontId="20" fillId="33" borderId="42" xfId="1" applyNumberFormat="1" applyFont="1" applyFill="1" applyBorder="1" applyAlignment="1" applyProtection="1">
      <alignment shrinkToFit="1"/>
      <protection locked="0"/>
    </xf>
    <xf numFmtId="0" fontId="12" fillId="34" borderId="14" xfId="0" applyFont="1" applyFill="1" applyBorder="1" applyAlignment="1">
      <alignment horizontal="center" vertical="center" shrinkToFit="1"/>
    </xf>
    <xf numFmtId="0" fontId="12" fillId="34" borderId="1" xfId="0" applyFont="1" applyFill="1" applyBorder="1" applyAlignment="1">
      <alignment horizontal="center" vertical="center"/>
    </xf>
    <xf numFmtId="166" fontId="12" fillId="34" borderId="1" xfId="0" applyNumberFormat="1"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1" xfId="0" applyFont="1" applyFill="1" applyBorder="1" applyAlignment="1">
      <alignment horizontal="center" vertical="center" wrapText="1"/>
    </xf>
    <xf numFmtId="167" fontId="12" fillId="34" borderId="25" xfId="0" applyNumberFormat="1" applyFont="1" applyFill="1" applyBorder="1" applyAlignment="1">
      <alignment horizontal="center" vertical="center" wrapText="1"/>
    </xf>
    <xf numFmtId="0" fontId="18" fillId="34" borderId="8" xfId="0" applyFont="1" applyFill="1" applyBorder="1" applyAlignment="1">
      <alignment horizontal="center" vertical="center" wrapText="1"/>
    </xf>
    <xf numFmtId="0" fontId="15" fillId="34" borderId="26" xfId="0" applyFont="1" applyFill="1" applyBorder="1" applyAlignment="1">
      <alignment horizontal="center" vertical="center" wrapText="1"/>
    </xf>
    <xf numFmtId="164" fontId="11" fillId="35" borderId="13" xfId="1" applyNumberFormat="1" applyFont="1" applyFill="1" applyBorder="1"/>
    <xf numFmtId="164" fontId="11" fillId="35" borderId="1" xfId="1" applyNumberFormat="1" applyFont="1" applyFill="1" applyBorder="1" applyProtection="1"/>
    <xf numFmtId="164" fontId="11" fillId="35" borderId="25" xfId="1" applyNumberFormat="1" applyFont="1" applyFill="1" applyBorder="1" applyProtection="1"/>
    <xf numFmtId="164" fontId="19" fillId="35" borderId="10" xfId="1" applyNumberFormat="1" applyFont="1" applyFill="1" applyBorder="1" applyAlignment="1" applyProtection="1">
      <alignment shrinkToFit="1"/>
    </xf>
    <xf numFmtId="164" fontId="20" fillId="35" borderId="27" xfId="1" applyNumberFormat="1" applyFont="1" applyFill="1" applyBorder="1" applyAlignment="1" applyProtection="1">
      <alignment shrinkToFit="1"/>
      <protection locked="0"/>
    </xf>
    <xf numFmtId="164" fontId="11" fillId="0" borderId="15" xfId="1" applyNumberFormat="1" applyFont="1" applyFill="1" applyBorder="1"/>
    <xf numFmtId="164" fontId="11" fillId="35" borderId="3" xfId="1" applyNumberFormat="1" applyFont="1" applyFill="1" applyBorder="1"/>
    <xf numFmtId="164" fontId="11" fillId="35" borderId="0" xfId="1" applyNumberFormat="1" applyFont="1" applyFill="1" applyBorder="1" applyProtection="1"/>
    <xf numFmtId="164" fontId="11" fillId="35" borderId="41" xfId="1" applyNumberFormat="1" applyFont="1" applyFill="1" applyBorder="1" applyProtection="1"/>
    <xf numFmtId="164" fontId="19" fillId="35" borderId="0" xfId="1" applyNumberFormat="1" applyFont="1" applyFill="1" applyBorder="1" applyAlignment="1" applyProtection="1">
      <alignment shrinkToFit="1"/>
    </xf>
    <xf numFmtId="164" fontId="20" fillId="35" borderId="42" xfId="1" applyNumberFormat="1" applyFont="1" applyFill="1" applyBorder="1" applyAlignment="1" applyProtection="1">
      <alignment shrinkToFit="1"/>
      <protection locked="0"/>
    </xf>
    <xf numFmtId="0" fontId="21" fillId="35" borderId="43" xfId="0" applyFont="1" applyFill="1" applyBorder="1" applyAlignment="1">
      <alignment vertical="center"/>
    </xf>
    <xf numFmtId="0" fontId="21" fillId="35" borderId="8" xfId="0" applyFont="1" applyFill="1" applyBorder="1" applyAlignment="1">
      <alignment vertical="center"/>
    </xf>
    <xf numFmtId="0" fontId="11" fillId="35" borderId="8" xfId="0" applyFont="1" applyFill="1" applyBorder="1" applyAlignment="1">
      <alignment vertical="center"/>
    </xf>
    <xf numFmtId="166" fontId="33" fillId="35" borderId="8" xfId="0" applyNumberFormat="1" applyFont="1" applyFill="1" applyBorder="1" applyAlignment="1">
      <alignment vertical="center"/>
    </xf>
    <xf numFmtId="164" fontId="21" fillId="35" borderId="34" xfId="1" applyNumberFormat="1" applyFont="1" applyFill="1" applyBorder="1" applyAlignment="1">
      <alignment horizontal="center" vertical="center"/>
    </xf>
    <xf numFmtId="164" fontId="21" fillId="35" borderId="26" xfId="1" applyNumberFormat="1" applyFont="1" applyFill="1" applyBorder="1" applyAlignment="1" applyProtection="1">
      <alignment vertical="center" shrinkToFit="1"/>
    </xf>
    <xf numFmtId="164" fontId="21" fillId="35" borderId="45" xfId="1" applyNumberFormat="1" applyFont="1" applyFill="1" applyBorder="1" applyAlignment="1" applyProtection="1">
      <alignment horizontal="center" vertical="center"/>
    </xf>
    <xf numFmtId="164" fontId="34" fillId="35" borderId="26" xfId="1" applyNumberFormat="1" applyFont="1" applyFill="1" applyBorder="1" applyAlignment="1" applyProtection="1">
      <alignment vertical="center" shrinkToFit="1"/>
    </xf>
    <xf numFmtId="164" fontId="35" fillId="35" borderId="26" xfId="1" applyNumberFormat="1" applyFont="1" applyFill="1" applyBorder="1" applyAlignment="1">
      <alignment horizontal="right" vertical="center"/>
    </xf>
    <xf numFmtId="0" fontId="12" fillId="26" borderId="40" xfId="0" applyFont="1" applyFill="1" applyBorder="1" applyAlignment="1">
      <alignment horizontal="center" vertical="center" wrapText="1"/>
    </xf>
    <xf numFmtId="49" fontId="0" fillId="0" borderId="1" xfId="0" applyNumberFormat="1" applyBorder="1"/>
    <xf numFmtId="0" fontId="12" fillId="27" borderId="47" xfId="0" applyFont="1" applyFill="1" applyBorder="1" applyAlignment="1">
      <alignment horizontal="center" vertical="center" wrapText="1"/>
    </xf>
    <xf numFmtId="0" fontId="12" fillId="27" borderId="17" xfId="0" applyFont="1" applyFill="1" applyBorder="1" applyAlignment="1">
      <alignment horizontal="center" vertical="center" wrapText="1"/>
    </xf>
    <xf numFmtId="0" fontId="12" fillId="29" borderId="47" xfId="0" applyFont="1" applyFill="1" applyBorder="1" applyAlignment="1">
      <alignment horizontal="center" vertical="center" wrapText="1"/>
    </xf>
    <xf numFmtId="0" fontId="12" fillId="29" borderId="17" xfId="0" applyFont="1" applyFill="1" applyBorder="1" applyAlignment="1">
      <alignment horizontal="center" vertical="center" wrapText="1"/>
    </xf>
    <xf numFmtId="0" fontId="21" fillId="4" borderId="5" xfId="0" applyFont="1" applyFill="1" applyBorder="1"/>
    <xf numFmtId="0" fontId="21" fillId="0" borderId="0" xfId="0" applyFont="1" applyAlignment="1">
      <alignment horizontal="right"/>
    </xf>
    <xf numFmtId="164" fontId="11" fillId="0" borderId="0" xfId="1" applyNumberFormat="1" applyFont="1"/>
    <xf numFmtId="0" fontId="11" fillId="0" borderId="0" xfId="0" applyFont="1"/>
    <xf numFmtId="164" fontId="11" fillId="0" borderId="0" xfId="0" applyNumberFormat="1" applyFont="1"/>
    <xf numFmtId="16" fontId="11" fillId="0" borderId="0" xfId="0" applyNumberFormat="1" applyFont="1"/>
    <xf numFmtId="164" fontId="21" fillId="0" borderId="1" xfId="1" applyNumberFormat="1" applyFont="1" applyBorder="1" applyAlignment="1">
      <alignment horizontal="center" wrapText="1"/>
    </xf>
    <xf numFmtId="0" fontId="21" fillId="0" borderId="1" xfId="1" applyNumberFormat="1" applyFont="1" applyBorder="1" applyAlignment="1">
      <alignment horizontal="center" wrapText="1"/>
    </xf>
    <xf numFmtId="0" fontId="35" fillId="0" borderId="0" xfId="0" applyFont="1"/>
    <xf numFmtId="0" fontId="21" fillId="4" borderId="1" xfId="0" applyFont="1" applyFill="1" applyBorder="1"/>
    <xf numFmtId="0" fontId="21" fillId="4" borderId="4" xfId="0" applyFont="1" applyFill="1" applyBorder="1"/>
    <xf numFmtId="164" fontId="11" fillId="4" borderId="5" xfId="1" applyNumberFormat="1" applyFont="1" applyFill="1" applyBorder="1"/>
    <xf numFmtId="164" fontId="11" fillId="4" borderId="6" xfId="1" applyNumberFormat="1" applyFont="1" applyFill="1" applyBorder="1"/>
    <xf numFmtId="0" fontId="11" fillId="0" borderId="1" xfId="0" applyFont="1" applyBorder="1" applyAlignment="1">
      <alignment wrapText="1"/>
    </xf>
    <xf numFmtId="166" fontId="11" fillId="0" borderId="1" xfId="0" applyNumberFormat="1" applyFont="1" applyBorder="1" applyAlignment="1">
      <alignment wrapText="1"/>
    </xf>
    <xf numFmtId="164" fontId="11" fillId="0" borderId="1" xfId="1" applyNumberFormat="1" applyFont="1" applyBorder="1"/>
    <xf numFmtId="0" fontId="11" fillId="0" borderId="1" xfId="0" applyFont="1" applyBorder="1"/>
    <xf numFmtId="164" fontId="11" fillId="2" borderId="1" xfId="1" applyNumberFormat="1" applyFont="1" applyFill="1" applyBorder="1"/>
    <xf numFmtId="0" fontId="11" fillId="0" borderId="4" xfId="0" applyFont="1" applyBorder="1" applyAlignment="1">
      <alignment horizontal="right"/>
    </xf>
    <xf numFmtId="0" fontId="11" fillId="0" borderId="5" xfId="0" applyFont="1" applyBorder="1" applyAlignment="1">
      <alignment horizontal="right"/>
    </xf>
    <xf numFmtId="0" fontId="38" fillId="0" borderId="1" xfId="0" applyFont="1" applyBorder="1"/>
    <xf numFmtId="0" fontId="0" fillId="19" borderId="24" xfId="0" applyFill="1" applyBorder="1"/>
    <xf numFmtId="0" fontId="0" fillId="19" borderId="0" xfId="0" applyFill="1"/>
    <xf numFmtId="0" fontId="21" fillId="2" borderId="6" xfId="0" applyFont="1" applyFill="1" applyBorder="1" applyAlignment="1">
      <alignment horizontal="right"/>
    </xf>
    <xf numFmtId="44" fontId="11" fillId="2" borderId="1" xfId="1" applyFont="1" applyFill="1" applyBorder="1"/>
    <xf numFmtId="0" fontId="21" fillId="0" borderId="4" xfId="0" applyFont="1" applyBorder="1" applyAlignment="1">
      <alignment horizontal="right"/>
    </xf>
    <xf numFmtId="0" fontId="11" fillId="19" borderId="16" xfId="0" applyFont="1" applyFill="1" applyBorder="1" applyAlignment="1">
      <alignment horizontal="center"/>
    </xf>
    <xf numFmtId="0" fontId="21" fillId="0" borderId="1" xfId="0" applyFont="1" applyBorder="1"/>
    <xf numFmtId="0" fontId="21" fillId="2" borderId="1" xfId="0" applyFont="1" applyFill="1" applyBorder="1"/>
    <xf numFmtId="0" fontId="11" fillId="0" borderId="4" xfId="0" applyFont="1" applyBorder="1" applyAlignment="1">
      <alignment horizontal="right" indent="2"/>
    </xf>
    <xf numFmtId="164" fontId="11" fillId="0" borderId="0" xfId="1" applyNumberFormat="1" applyFont="1" applyFill="1" applyBorder="1"/>
    <xf numFmtId="0" fontId="11" fillId="4" borderId="1" xfId="0" applyFont="1" applyFill="1" applyBorder="1"/>
    <xf numFmtId="164" fontId="11" fillId="0" borderId="0" xfId="1" applyNumberFormat="1" applyFont="1" applyFill="1"/>
    <xf numFmtId="164" fontId="21" fillId="4" borderId="15" xfId="1" applyNumberFormat="1" applyFont="1" applyFill="1" applyBorder="1" applyAlignment="1">
      <alignment horizontal="center" wrapText="1"/>
    </xf>
    <xf numFmtId="0" fontId="21" fillId="4" borderId="1" xfId="0" applyFont="1" applyFill="1" applyBorder="1" applyAlignment="1">
      <alignment horizontal="center"/>
    </xf>
    <xf numFmtId="164" fontId="11" fillId="4" borderId="4" xfId="1" applyNumberFormat="1" applyFont="1" applyFill="1" applyBorder="1"/>
    <xf numFmtId="164" fontId="11" fillId="36" borderId="1" xfId="1" applyNumberFormat="1" applyFont="1" applyFill="1" applyBorder="1"/>
    <xf numFmtId="0" fontId="21" fillId="19" borderId="4" xfId="0" applyFont="1" applyFill="1" applyBorder="1" applyAlignment="1">
      <alignment horizontal="left"/>
    </xf>
    <xf numFmtId="0" fontId="11" fillId="19" borderId="0" xfId="0" applyFont="1" applyFill="1" applyAlignment="1">
      <alignment horizontal="center"/>
    </xf>
    <xf numFmtId="164" fontId="11" fillId="19" borderId="0" xfId="1" applyNumberFormat="1" applyFont="1" applyFill="1" applyBorder="1"/>
    <xf numFmtId="164" fontId="11" fillId="19" borderId="6" xfId="1" applyNumberFormat="1" applyFont="1" applyFill="1" applyBorder="1"/>
    <xf numFmtId="0" fontId="11" fillId="4" borderId="3" xfId="0" applyFont="1" applyFill="1" applyBorder="1" applyAlignment="1">
      <alignment horizontal="center"/>
    </xf>
    <xf numFmtId="0" fontId="11" fillId="19" borderId="5" xfId="0" applyFont="1" applyFill="1" applyBorder="1" applyAlignment="1">
      <alignment horizontal="center"/>
    </xf>
    <xf numFmtId="164" fontId="11" fillId="19" borderId="5" xfId="1" applyNumberFormat="1" applyFont="1" applyFill="1" applyBorder="1"/>
    <xf numFmtId="0" fontId="11" fillId="0" borderId="0" xfId="0" applyFont="1" applyAlignment="1">
      <alignment horizontal="left" wrapText="1"/>
    </xf>
    <xf numFmtId="164" fontId="11" fillId="36" borderId="4" xfId="1" applyNumberFormat="1" applyFont="1" applyFill="1" applyBorder="1"/>
    <xf numFmtId="164" fontId="11" fillId="2" borderId="4" xfId="1" applyNumberFormat="1" applyFont="1" applyFill="1" applyBorder="1"/>
    <xf numFmtId="164" fontId="11" fillId="0" borderId="4" xfId="1" applyNumberFormat="1" applyFont="1" applyFill="1" applyBorder="1"/>
    <xf numFmtId="44" fontId="11" fillId="2" borderId="4" xfId="1" applyFont="1" applyFill="1" applyBorder="1"/>
    <xf numFmtId="164" fontId="11" fillId="0" borderId="6" xfId="1" applyNumberFormat="1" applyFont="1" applyBorder="1"/>
    <xf numFmtId="164" fontId="11" fillId="2" borderId="6" xfId="1" applyNumberFormat="1" applyFont="1" applyFill="1" applyBorder="1"/>
    <xf numFmtId="164" fontId="11" fillId="0" borderId="6" xfId="1" applyNumberFormat="1" applyFont="1" applyFill="1" applyBorder="1"/>
    <xf numFmtId="164" fontId="11" fillId="4" borderId="3" xfId="1" applyNumberFormat="1" applyFont="1" applyFill="1" applyBorder="1"/>
    <xf numFmtId="166" fontId="11" fillId="0" borderId="0" xfId="0" applyNumberFormat="1" applyFont="1"/>
    <xf numFmtId="166" fontId="11" fillId="0" borderId="1" xfId="1" applyNumberFormat="1" applyFont="1" applyBorder="1"/>
    <xf numFmtId="166" fontId="11" fillId="36" borderId="4" xfId="1" applyNumberFormat="1" applyFont="1" applyFill="1" applyBorder="1"/>
    <xf numFmtId="0" fontId="12" fillId="0" borderId="0" xfId="0" applyFont="1" applyAlignment="1">
      <alignment horizontal="center"/>
    </xf>
    <xf numFmtId="0" fontId="3" fillId="37" borderId="0" xfId="0" applyFont="1" applyFill="1" applyAlignment="1">
      <alignment horizontal="center"/>
    </xf>
    <xf numFmtId="0" fontId="3" fillId="0" borderId="0" xfId="0" applyFont="1" applyAlignment="1">
      <alignment horizontal="center"/>
    </xf>
    <xf numFmtId="0" fontId="3" fillId="6" borderId="0" xfId="0" applyFont="1" applyFill="1" applyAlignment="1">
      <alignment horizontal="center"/>
    </xf>
    <xf numFmtId="0" fontId="3" fillId="4" borderId="0" xfId="0" applyFont="1" applyFill="1" applyAlignment="1">
      <alignment horizontal="center"/>
    </xf>
    <xf numFmtId="0" fontId="3" fillId="38" borderId="0" xfId="0" applyFont="1" applyFill="1" applyAlignment="1">
      <alignment horizontal="center"/>
    </xf>
    <xf numFmtId="0" fontId="12" fillId="0" borderId="0" xfId="0" applyFont="1" applyProtection="1">
      <protection locked="0"/>
    </xf>
    <xf numFmtId="0" fontId="12" fillId="39" borderId="0" xfId="0" applyFont="1" applyFill="1" applyAlignment="1">
      <alignment horizontal="center"/>
    </xf>
    <xf numFmtId="0" fontId="21" fillId="4" borderId="13" xfId="0" applyFont="1" applyFill="1" applyBorder="1"/>
    <xf numFmtId="0" fontId="21" fillId="4" borderId="39" xfId="0" applyFont="1" applyFill="1" applyBorder="1"/>
    <xf numFmtId="164" fontId="11" fillId="4" borderId="10" xfId="1" applyNumberFormat="1" applyFont="1" applyFill="1" applyBorder="1"/>
    <xf numFmtId="164" fontId="11" fillId="0" borderId="5" xfId="1" applyNumberFormat="1" applyFont="1" applyFill="1" applyBorder="1"/>
    <xf numFmtId="0" fontId="42" fillId="0" borderId="0" xfId="0" applyFont="1" applyAlignment="1">
      <alignment horizontal="center"/>
    </xf>
    <xf numFmtId="0" fontId="21" fillId="0" borderId="0" xfId="0" applyFont="1"/>
    <xf numFmtId="0" fontId="9" fillId="0" borderId="0" xfId="0" applyFont="1"/>
    <xf numFmtId="0" fontId="7" fillId="0" borderId="0" xfId="0" applyFont="1"/>
    <xf numFmtId="0" fontId="35" fillId="0" borderId="0" xfId="0" applyFont="1" applyAlignment="1">
      <alignment vertical="top"/>
    </xf>
    <xf numFmtId="0" fontId="35" fillId="0" borderId="0" xfId="0" applyFont="1" applyAlignment="1">
      <alignment vertical="top" wrapText="1"/>
    </xf>
    <xf numFmtId="0" fontId="8" fillId="0" borderId="0" xfId="0" applyFont="1" applyAlignment="1">
      <alignment vertical="top" wrapText="1"/>
    </xf>
    <xf numFmtId="0" fontId="43" fillId="36" borderId="0" xfId="0" applyFont="1" applyFill="1" applyAlignment="1">
      <alignment horizontal="center"/>
    </xf>
    <xf numFmtId="0" fontId="43" fillId="4" borderId="0" xfId="0" applyFont="1" applyFill="1" applyAlignment="1">
      <alignment horizontal="center"/>
    </xf>
    <xf numFmtId="0" fontId="43" fillId="40" borderId="0" xfId="0" applyFont="1" applyFill="1" applyAlignment="1">
      <alignment horizontal="center"/>
    </xf>
    <xf numFmtId="0" fontId="43" fillId="41" borderId="0" xfId="0" applyFont="1" applyFill="1" applyAlignment="1">
      <alignment horizontal="center"/>
    </xf>
    <xf numFmtId="0" fontId="44" fillId="36" borderId="0" xfId="0" applyFont="1" applyFill="1" applyAlignment="1">
      <alignment horizontal="center"/>
    </xf>
    <xf numFmtId="0" fontId="43" fillId="36" borderId="0" xfId="0" applyFont="1" applyFill="1" applyAlignment="1">
      <alignment horizontal="right"/>
    </xf>
    <xf numFmtId="0" fontId="44" fillId="36" borderId="0" xfId="0" applyFont="1" applyFill="1" applyAlignment="1">
      <alignment horizontal="right"/>
    </xf>
    <xf numFmtId="2" fontId="9" fillId="36" borderId="0" xfId="0" applyNumberFormat="1" applyFont="1" applyFill="1"/>
    <xf numFmtId="0" fontId="12" fillId="4" borderId="0" xfId="0" applyFont="1" applyFill="1" applyAlignment="1">
      <alignment horizontal="center"/>
    </xf>
    <xf numFmtId="2" fontId="12" fillId="4" borderId="0" xfId="0" applyNumberFormat="1" applyFont="1" applyFill="1"/>
    <xf numFmtId="2" fontId="12" fillId="36" borderId="0" xfId="0" applyNumberFormat="1" applyFont="1" applyFill="1"/>
    <xf numFmtId="0" fontId="12" fillId="40" borderId="0" xfId="0" applyFont="1" applyFill="1"/>
    <xf numFmtId="2" fontId="12" fillId="40" borderId="0" xfId="0" applyNumberFormat="1" applyFont="1" applyFill="1"/>
    <xf numFmtId="0" fontId="12" fillId="41" borderId="0" xfId="0" applyFont="1" applyFill="1"/>
    <xf numFmtId="2" fontId="12" fillId="41" borderId="0" xfId="0" applyNumberFormat="1" applyFont="1" applyFill="1"/>
    <xf numFmtId="0" fontId="11" fillId="0" borderId="0" xfId="0" applyFont="1" applyAlignment="1">
      <alignment horizontal="right"/>
    </xf>
    <xf numFmtId="164" fontId="21" fillId="36" borderId="23" xfId="1" applyNumberFormat="1" applyFont="1" applyFill="1" applyBorder="1" applyAlignment="1">
      <alignment horizontal="center" vertical="center" wrapText="1"/>
    </xf>
    <xf numFmtId="164" fontId="21" fillId="36" borderId="15" xfId="1" applyNumberFormat="1" applyFont="1" applyFill="1" applyBorder="1" applyAlignment="1">
      <alignment horizontal="center" vertical="center" wrapText="1"/>
    </xf>
    <xf numFmtId="164" fontId="21" fillId="0" borderId="15" xfId="1" applyNumberFormat="1" applyFont="1" applyBorder="1" applyAlignment="1">
      <alignment horizontal="center" vertical="center" wrapText="1"/>
    </xf>
    <xf numFmtId="0" fontId="11" fillId="4" borderId="0" xfId="0" applyFont="1" applyFill="1"/>
    <xf numFmtId="0" fontId="39" fillId="4" borderId="0" xfId="0" applyFont="1" applyFill="1" applyAlignment="1">
      <alignment vertical="center"/>
    </xf>
    <xf numFmtId="0" fontId="11" fillId="19" borderId="0" xfId="0" applyFont="1" applyFill="1"/>
    <xf numFmtId="164" fontId="11" fillId="19" borderId="0" xfId="1" applyNumberFormat="1" applyFont="1" applyFill="1"/>
    <xf numFmtId="0" fontId="21" fillId="4" borderId="5" xfId="0" applyFont="1" applyFill="1" applyBorder="1" applyAlignment="1">
      <alignment horizontal="center" wrapText="1"/>
    </xf>
    <xf numFmtId="0" fontId="11" fillId="0" borderId="4" xfId="0" applyFont="1" applyBorder="1"/>
    <xf numFmtId="0" fontId="21" fillId="4" borderId="23" xfId="0" applyFont="1" applyFill="1" applyBorder="1"/>
    <xf numFmtId="0" fontId="21" fillId="4" borderId="24" xfId="0" applyFont="1" applyFill="1" applyBorder="1"/>
    <xf numFmtId="0" fontId="21" fillId="2" borderId="18" xfId="0" applyFont="1" applyFill="1" applyBorder="1" applyAlignment="1">
      <alignment horizontal="right"/>
    </xf>
    <xf numFmtId="0" fontId="11" fillId="19" borderId="23" xfId="0" applyFont="1" applyFill="1" applyBorder="1"/>
    <xf numFmtId="0" fontId="11" fillId="19" borderId="24" xfId="0" applyFont="1" applyFill="1" applyBorder="1" applyAlignment="1">
      <alignment horizontal="center"/>
    </xf>
    <xf numFmtId="0" fontId="11" fillId="19" borderId="2" xfId="0" applyFont="1" applyFill="1" applyBorder="1"/>
    <xf numFmtId="0" fontId="11" fillId="19" borderId="39" xfId="0" applyFont="1" applyFill="1" applyBorder="1"/>
    <xf numFmtId="0" fontId="11" fillId="19" borderId="10" xfId="0" applyFont="1" applyFill="1" applyBorder="1" applyAlignment="1">
      <alignment horizontal="center"/>
    </xf>
    <xf numFmtId="0" fontId="11" fillId="0" borderId="10" xfId="0" applyFont="1" applyBorder="1" applyAlignment="1">
      <alignment horizontal="right"/>
    </xf>
    <xf numFmtId="0" fontId="21" fillId="2" borderId="23" xfId="0" applyFont="1" applyFill="1" applyBorder="1"/>
    <xf numFmtId="0" fontId="11" fillId="19" borderId="10" xfId="0" applyFont="1" applyFill="1" applyBorder="1" applyAlignment="1">
      <alignment horizontal="center" wrapText="1"/>
    </xf>
    <xf numFmtId="0" fontId="21" fillId="19" borderId="0" xfId="0" applyFont="1" applyFill="1" applyAlignment="1">
      <alignment horizontal="center"/>
    </xf>
    <xf numFmtId="0" fontId="21" fillId="19" borderId="24" xfId="0" applyFont="1" applyFill="1" applyBorder="1" applyAlignment="1">
      <alignment horizontal="center"/>
    </xf>
    <xf numFmtId="0" fontId="21" fillId="19" borderId="10" xfId="0" applyFont="1" applyFill="1" applyBorder="1" applyAlignment="1">
      <alignment horizontal="center"/>
    </xf>
    <xf numFmtId="0" fontId="21" fillId="0" borderId="4" xfId="0" applyFont="1" applyBorder="1"/>
    <xf numFmtId="0" fontId="21" fillId="19" borderId="23" xfId="0" applyFont="1" applyFill="1" applyBorder="1"/>
    <xf numFmtId="0" fontId="21" fillId="19" borderId="2" xfId="0" applyFont="1" applyFill="1" applyBorder="1"/>
    <xf numFmtId="0" fontId="21" fillId="19" borderId="39" xfId="0" applyFont="1" applyFill="1" applyBorder="1"/>
    <xf numFmtId="0" fontId="11" fillId="19" borderId="4" xfId="0" applyFont="1" applyFill="1" applyBorder="1" applyAlignment="1">
      <alignment horizontal="center"/>
    </xf>
    <xf numFmtId="0" fontId="11" fillId="19" borderId="23" xfId="0" applyFont="1" applyFill="1" applyBorder="1" applyAlignment="1">
      <alignment horizontal="center"/>
    </xf>
    <xf numFmtId="0" fontId="11" fillId="19" borderId="39" xfId="0" applyFont="1" applyFill="1" applyBorder="1" applyAlignment="1">
      <alignment horizontal="center"/>
    </xf>
    <xf numFmtId="0" fontId="21" fillId="4" borderId="1" xfId="0" applyFont="1" applyFill="1" applyBorder="1" applyAlignment="1">
      <alignment horizontal="center" wrapText="1"/>
    </xf>
    <xf numFmtId="0" fontId="11" fillId="0" borderId="23" xfId="0" applyFont="1" applyBorder="1" applyAlignment="1">
      <alignment horizontal="right"/>
    </xf>
    <xf numFmtId="0" fontId="11" fillId="0" borderId="24" xfId="0" applyFont="1" applyBorder="1" applyAlignment="1">
      <alignment horizontal="right"/>
    </xf>
    <xf numFmtId="164" fontId="11" fillId="0" borderId="24" xfId="1" applyNumberFormat="1" applyFont="1" applyFill="1" applyBorder="1"/>
    <xf numFmtId="164" fontId="11" fillId="0" borderId="16" xfId="1" applyNumberFormat="1" applyFont="1" applyFill="1" applyBorder="1"/>
    <xf numFmtId="0" fontId="21" fillId="4" borderId="0" xfId="0" applyFont="1" applyFill="1"/>
    <xf numFmtId="0" fontId="21" fillId="4" borderId="4" xfId="0" applyFont="1" applyFill="1" applyBorder="1" applyAlignment="1">
      <alignment horizontal="center"/>
    </xf>
    <xf numFmtId="0" fontId="11" fillId="19" borderId="2" xfId="0" applyFont="1" applyFill="1" applyBorder="1" applyAlignment="1">
      <alignment horizontal="center"/>
    </xf>
    <xf numFmtId="0" fontId="11" fillId="0" borderId="4" xfId="0" applyFont="1" applyBorder="1" applyAlignment="1">
      <alignment horizontal="left" indent="2"/>
    </xf>
    <xf numFmtId="0" fontId="11" fillId="19" borderId="5" xfId="0" applyFont="1" applyFill="1" applyBorder="1"/>
    <xf numFmtId="164" fontId="11" fillId="4" borderId="17" xfId="1" applyNumberFormat="1" applyFont="1" applyFill="1" applyBorder="1"/>
    <xf numFmtId="166" fontId="11" fillId="0" borderId="6" xfId="1" applyNumberFormat="1" applyFont="1" applyBorder="1"/>
    <xf numFmtId="0" fontId="21" fillId="2" borderId="24" xfId="0" applyFont="1" applyFill="1" applyBorder="1"/>
    <xf numFmtId="0" fontId="21" fillId="0" borderId="5" xfId="0" applyFont="1" applyBorder="1"/>
    <xf numFmtId="0" fontId="0" fillId="19" borderId="17" xfId="0" applyFill="1" applyBorder="1"/>
    <xf numFmtId="0" fontId="0" fillId="19" borderId="18" xfId="0" applyFill="1" applyBorder="1"/>
    <xf numFmtId="0" fontId="21" fillId="4" borderId="23" xfId="0" applyFont="1" applyFill="1" applyBorder="1" applyAlignment="1">
      <alignment horizontal="center"/>
    </xf>
    <xf numFmtId="0" fontId="11" fillId="4" borderId="17" xfId="0" applyFont="1" applyFill="1" applyBorder="1" applyAlignment="1">
      <alignment horizontal="center"/>
    </xf>
    <xf numFmtId="164" fontId="11" fillId="4" borderId="24" xfId="1" applyNumberFormat="1" applyFont="1" applyFill="1" applyBorder="1"/>
    <xf numFmtId="164" fontId="11" fillId="4" borderId="16" xfId="1" applyNumberFormat="1" applyFont="1" applyFill="1" applyBorder="1"/>
    <xf numFmtId="0" fontId="11" fillId="0" borderId="39" xfId="0" applyFont="1" applyBorder="1" applyAlignment="1">
      <alignment horizontal="left" indent="2"/>
    </xf>
    <xf numFmtId="0" fontId="11" fillId="19" borderId="6" xfId="0" applyFont="1" applyFill="1" applyBorder="1" applyAlignment="1">
      <alignment horizontal="center"/>
    </xf>
    <xf numFmtId="0" fontId="11" fillId="0" borderId="5" xfId="0" applyFont="1" applyBorder="1"/>
    <xf numFmtId="164" fontId="11" fillId="4" borderId="0" xfId="1" applyNumberFormat="1" applyFont="1" applyFill="1" applyBorder="1"/>
    <xf numFmtId="164" fontId="11" fillId="4" borderId="2" xfId="1" applyNumberFormat="1" applyFont="1" applyFill="1" applyBorder="1"/>
    <xf numFmtId="164" fontId="11" fillId="2" borderId="39" xfId="1" applyNumberFormat="1" applyFont="1" applyFill="1" applyBorder="1"/>
    <xf numFmtId="164" fontId="11" fillId="2" borderId="18" xfId="1" applyNumberFormat="1" applyFont="1" applyFill="1" applyBorder="1"/>
    <xf numFmtId="164" fontId="11" fillId="0" borderId="23" xfId="1" applyNumberFormat="1" applyFont="1" applyFill="1" applyBorder="1"/>
    <xf numFmtId="0" fontId="11" fillId="4" borderId="2" xfId="0" applyFont="1" applyFill="1" applyBorder="1" applyAlignment="1">
      <alignment horizontal="center"/>
    </xf>
    <xf numFmtId="164" fontId="11" fillId="4" borderId="23" xfId="1" applyNumberFormat="1" applyFont="1" applyFill="1" applyBorder="1"/>
    <xf numFmtId="164" fontId="11" fillId="19" borderId="23" xfId="1" applyNumberFormat="1" applyFont="1" applyFill="1" applyBorder="1"/>
    <xf numFmtId="164" fontId="11" fillId="19" borderId="16" xfId="1" applyNumberFormat="1" applyFont="1" applyFill="1" applyBorder="1"/>
    <xf numFmtId="164" fontId="11" fillId="19" borderId="2" xfId="1" applyNumberFormat="1" applyFont="1" applyFill="1" applyBorder="1"/>
    <xf numFmtId="164" fontId="11" fillId="19" borderId="17" xfId="1" applyNumberFormat="1" applyFont="1" applyFill="1" applyBorder="1"/>
    <xf numFmtId="164" fontId="11" fillId="19" borderId="39" xfId="1" applyNumberFormat="1" applyFont="1" applyFill="1" applyBorder="1"/>
    <xf numFmtId="164" fontId="11" fillId="19" borderId="18" xfId="1" applyNumberFormat="1" applyFont="1" applyFill="1" applyBorder="1"/>
    <xf numFmtId="0" fontId="11" fillId="0" borderId="15" xfId="0" applyFont="1" applyBorder="1"/>
    <xf numFmtId="164" fontId="11" fillId="0" borderId="0" xfId="1" applyNumberFormat="1" applyFont="1" applyBorder="1"/>
    <xf numFmtId="0" fontId="21" fillId="39" borderId="1" xfId="0" applyFont="1" applyFill="1" applyBorder="1" applyAlignment="1">
      <alignment horizontal="center" wrapText="1"/>
    </xf>
    <xf numFmtId="0" fontId="21" fillId="39" borderId="4" xfId="0" applyFont="1" applyFill="1" applyBorder="1" applyAlignment="1">
      <alignment horizontal="center" wrapText="1"/>
    </xf>
    <xf numFmtId="0" fontId="11" fillId="0" borderId="6" xfId="0" applyFont="1" applyBorder="1"/>
    <xf numFmtId="0" fontId="38" fillId="0" borderId="6" xfId="0" applyFont="1" applyBorder="1"/>
    <xf numFmtId="0" fontId="11" fillId="0" borderId="6" xfId="0" applyFont="1" applyBorder="1" applyAlignment="1" applyProtection="1">
      <alignment horizontal="left" indent="1"/>
      <protection locked="0"/>
    </xf>
    <xf numFmtId="0" fontId="11" fillId="0" borderId="10" xfId="0" applyFont="1" applyBorder="1" applyAlignment="1">
      <alignment wrapText="1"/>
    </xf>
    <xf numFmtId="0" fontId="21" fillId="0" borderId="5" xfId="0" applyFont="1" applyBorder="1" applyAlignment="1">
      <alignment horizontal="right"/>
    </xf>
    <xf numFmtId="0" fontId="21" fillId="4" borderId="6" xfId="0" applyFont="1" applyFill="1" applyBorder="1"/>
    <xf numFmtId="0" fontId="11" fillId="4" borderId="6" xfId="0" applyFont="1" applyFill="1" applyBorder="1"/>
    <xf numFmtId="0" fontId="21" fillId="2" borderId="6" xfId="0" applyFont="1" applyFill="1" applyBorder="1"/>
    <xf numFmtId="0" fontId="21" fillId="0" borderId="6" xfId="0" applyFont="1" applyBorder="1"/>
    <xf numFmtId="0" fontId="11" fillId="2" borderId="1" xfId="0" applyFont="1" applyFill="1" applyBorder="1"/>
    <xf numFmtId="165" fontId="11" fillId="36" borderId="39" xfId="1" applyNumberFormat="1" applyFont="1" applyFill="1" applyBorder="1"/>
    <xf numFmtId="165" fontId="11" fillId="4" borderId="3" xfId="1" applyNumberFormat="1" applyFont="1" applyFill="1" applyBorder="1"/>
    <xf numFmtId="165" fontId="11" fillId="0" borderId="18" xfId="1" applyNumberFormat="1" applyFont="1" applyBorder="1"/>
    <xf numFmtId="165" fontId="11" fillId="36" borderId="4" xfId="1" applyNumberFormat="1" applyFont="1" applyFill="1" applyBorder="1"/>
    <xf numFmtId="165" fontId="11" fillId="36" borderId="1" xfId="1" applyNumberFormat="1" applyFont="1" applyFill="1" applyBorder="1"/>
    <xf numFmtId="166" fontId="11" fillId="0" borderId="13" xfId="1" applyNumberFormat="1" applyFont="1" applyBorder="1"/>
    <xf numFmtId="166" fontId="11" fillId="36" borderId="39" xfId="1" applyNumberFormat="1" applyFont="1" applyFill="1" applyBorder="1"/>
    <xf numFmtId="166" fontId="11" fillId="4" borderId="3" xfId="1" applyNumberFormat="1" applyFont="1" applyFill="1" applyBorder="1"/>
    <xf numFmtId="166" fontId="11" fillId="0" borderId="18" xfId="1" applyNumberFormat="1" applyFont="1" applyBorder="1"/>
    <xf numFmtId="166" fontId="11" fillId="36" borderId="13" xfId="1" applyNumberFormat="1" applyFont="1" applyFill="1" applyBorder="1"/>
    <xf numFmtId="166" fontId="11" fillId="36" borderId="1" xfId="1" applyNumberFormat="1" applyFont="1" applyFill="1" applyBorder="1"/>
    <xf numFmtId="166" fontId="11" fillId="2" borderId="15" xfId="1" applyNumberFormat="1" applyFont="1" applyFill="1" applyBorder="1"/>
    <xf numFmtId="166" fontId="11" fillId="2" borderId="23" xfId="1" applyNumberFormat="1" applyFont="1" applyFill="1" applyBorder="1"/>
    <xf numFmtId="166" fontId="11" fillId="4" borderId="2" xfId="1" applyNumberFormat="1" applyFont="1" applyFill="1" applyBorder="1"/>
    <xf numFmtId="166" fontId="11" fillId="2" borderId="4" xfId="1" applyNumberFormat="1" applyFont="1" applyFill="1" applyBorder="1"/>
    <xf numFmtId="166" fontId="11" fillId="2" borderId="6" xfId="1" applyNumberFormat="1" applyFont="1" applyFill="1" applyBorder="1"/>
    <xf numFmtId="166" fontId="11" fillId="2" borderId="16" xfId="1" applyNumberFormat="1" applyFont="1" applyFill="1" applyBorder="1"/>
    <xf numFmtId="166" fontId="11" fillId="2" borderId="1" xfId="1" applyNumberFormat="1" applyFont="1" applyFill="1" applyBorder="1"/>
    <xf numFmtId="165" fontId="11" fillId="0" borderId="1" xfId="1" applyNumberFormat="1" applyFont="1" applyBorder="1"/>
    <xf numFmtId="165" fontId="11" fillId="0" borderId="6" xfId="1" applyNumberFormat="1" applyFont="1" applyBorder="1"/>
    <xf numFmtId="165" fontId="11" fillId="19" borderId="2" xfId="0" applyNumberFormat="1" applyFont="1" applyFill="1" applyBorder="1" applyAlignment="1">
      <alignment horizontal="center"/>
    </xf>
    <xf numFmtId="165" fontId="0" fillId="19" borderId="17" xfId="0" applyNumberFormat="1" applyFill="1" applyBorder="1"/>
    <xf numFmtId="166" fontId="11" fillId="0" borderId="4" xfId="0" applyNumberFormat="1" applyFont="1" applyBorder="1" applyAlignment="1">
      <alignment horizontal="center"/>
    </xf>
    <xf numFmtId="166" fontId="11" fillId="0" borderId="6" xfId="1" applyNumberFormat="1" applyFont="1" applyFill="1" applyBorder="1"/>
    <xf numFmtId="166" fontId="11" fillId="19" borderId="2" xfId="0" applyNumberFormat="1" applyFont="1" applyFill="1" applyBorder="1" applyAlignment="1">
      <alignment horizontal="center"/>
    </xf>
    <xf numFmtId="166" fontId="0" fillId="19" borderId="17" xfId="0" applyNumberFormat="1" applyFill="1" applyBorder="1"/>
    <xf numFmtId="166" fontId="11" fillId="19" borderId="5" xfId="0" applyNumberFormat="1" applyFont="1" applyFill="1" applyBorder="1"/>
    <xf numFmtId="166" fontId="11" fillId="19" borderId="6" xfId="0" applyNumberFormat="1" applyFont="1" applyFill="1" applyBorder="1" applyAlignment="1">
      <alignment horizontal="center"/>
    </xf>
    <xf numFmtId="166" fontId="11" fillId="4" borderId="2" xfId="0" applyNumberFormat="1" applyFont="1" applyFill="1" applyBorder="1" applyAlignment="1">
      <alignment horizontal="center"/>
    </xf>
    <xf numFmtId="166" fontId="11" fillId="19" borderId="4" xfId="0" applyNumberFormat="1" applyFont="1" applyFill="1" applyBorder="1" applyAlignment="1">
      <alignment horizontal="center"/>
    </xf>
    <xf numFmtId="166" fontId="11" fillId="19" borderId="5" xfId="0" applyNumberFormat="1" applyFont="1" applyFill="1" applyBorder="1" applyAlignment="1">
      <alignment horizontal="center"/>
    </xf>
    <xf numFmtId="166" fontId="11" fillId="19" borderId="0" xfId="0" applyNumberFormat="1" applyFont="1" applyFill="1" applyAlignment="1">
      <alignment horizontal="center"/>
    </xf>
    <xf numFmtId="166" fontId="11" fillId="19" borderId="0" xfId="1" applyNumberFormat="1" applyFont="1" applyFill="1" applyBorder="1"/>
    <xf numFmtId="166" fontId="11" fillId="4" borderId="3" xfId="0" applyNumberFormat="1" applyFont="1" applyFill="1" applyBorder="1" applyAlignment="1">
      <alignment horizontal="center"/>
    </xf>
    <xf numFmtId="166" fontId="11" fillId="19" borderId="6" xfId="1" applyNumberFormat="1" applyFont="1" applyFill="1" applyBorder="1"/>
    <xf numFmtId="166" fontId="11" fillId="2" borderId="39" xfId="1" applyNumberFormat="1" applyFont="1" applyFill="1" applyBorder="1"/>
    <xf numFmtId="166" fontId="11" fillId="2" borderId="18" xfId="1" applyNumberFormat="1" applyFont="1" applyFill="1" applyBorder="1"/>
    <xf numFmtId="166" fontId="11" fillId="0" borderId="5" xfId="1" applyNumberFormat="1" applyFont="1" applyFill="1" applyBorder="1"/>
    <xf numFmtId="166" fontId="11" fillId="0" borderId="0" xfId="1" applyNumberFormat="1" applyFont="1" applyFill="1" applyBorder="1"/>
    <xf numFmtId="166" fontId="11" fillId="4" borderId="5" xfId="1" applyNumberFormat="1" applyFont="1" applyFill="1" applyBorder="1"/>
    <xf numFmtId="166" fontId="11" fillId="4" borderId="10" xfId="1" applyNumberFormat="1" applyFont="1" applyFill="1" applyBorder="1"/>
    <xf numFmtId="166" fontId="11" fillId="4" borderId="18" xfId="1" applyNumberFormat="1" applyFont="1" applyFill="1" applyBorder="1"/>
    <xf numFmtId="166" fontId="11" fillId="4" borderId="23" xfId="1" applyNumberFormat="1" applyFont="1" applyFill="1" applyBorder="1"/>
    <xf numFmtId="166" fontId="11" fillId="4" borderId="24" xfId="1" applyNumberFormat="1" applyFont="1" applyFill="1" applyBorder="1"/>
    <xf numFmtId="166" fontId="11" fillId="19" borderId="23" xfId="1" applyNumberFormat="1" applyFont="1" applyFill="1" applyBorder="1"/>
    <xf numFmtId="166" fontId="11" fillId="19" borderId="16" xfId="1" applyNumberFormat="1" applyFont="1" applyFill="1" applyBorder="1"/>
    <xf numFmtId="166" fontId="11" fillId="19" borderId="2" xfId="1" applyNumberFormat="1" applyFont="1" applyFill="1" applyBorder="1"/>
    <xf numFmtId="166" fontId="11" fillId="19" borderId="17" xfId="1" applyNumberFormat="1" applyFont="1" applyFill="1" applyBorder="1"/>
    <xf numFmtId="166" fontId="11" fillId="19" borderId="39" xfId="1" applyNumberFormat="1" applyFont="1" applyFill="1" applyBorder="1"/>
    <xf numFmtId="166" fontId="11" fillId="19" borderId="18" xfId="1" applyNumberFormat="1" applyFont="1" applyFill="1" applyBorder="1"/>
    <xf numFmtId="166" fontId="11" fillId="0" borderId="4" xfId="1" applyNumberFormat="1" applyFont="1" applyFill="1" applyBorder="1"/>
    <xf numFmtId="166" fontId="11" fillId="4" borderId="6" xfId="1" applyNumberFormat="1" applyFont="1" applyFill="1" applyBorder="1"/>
    <xf numFmtId="166" fontId="11" fillId="4" borderId="4" xfId="1" applyNumberFormat="1" applyFont="1" applyFill="1" applyBorder="1"/>
    <xf numFmtId="166" fontId="11" fillId="0" borderId="1" xfId="1" applyNumberFormat="1" applyFont="1" applyFill="1" applyBorder="1"/>
    <xf numFmtId="166" fontId="11" fillId="0" borderId="23" xfId="1" applyNumberFormat="1" applyFont="1" applyFill="1" applyBorder="1"/>
    <xf numFmtId="166" fontId="11" fillId="0" borderId="16" xfId="1" applyNumberFormat="1" applyFont="1" applyFill="1" applyBorder="1"/>
    <xf numFmtId="166" fontId="11" fillId="4" borderId="17" xfId="1" applyNumberFormat="1" applyFont="1" applyFill="1" applyBorder="1"/>
    <xf numFmtId="166" fontId="11" fillId="4" borderId="1" xfId="1" applyNumberFormat="1" applyFont="1" applyFill="1" applyBorder="1"/>
    <xf numFmtId="166" fontId="11" fillId="2" borderId="13" xfId="1" applyNumberFormat="1" applyFont="1" applyFill="1" applyBorder="1"/>
    <xf numFmtId="166" fontId="11" fillId="19" borderId="1" xfId="1" applyNumberFormat="1" applyFont="1" applyFill="1" applyBorder="1"/>
    <xf numFmtId="166" fontId="11" fillId="4" borderId="17" xfId="0" applyNumberFormat="1" applyFont="1" applyFill="1" applyBorder="1" applyAlignment="1">
      <alignment horizontal="center"/>
    </xf>
    <xf numFmtId="166" fontId="38" fillId="0" borderId="6" xfId="1" applyNumberFormat="1" applyFont="1" applyBorder="1"/>
    <xf numFmtId="166" fontId="38" fillId="4" borderId="1" xfId="1" applyNumberFormat="1" applyFont="1" applyFill="1" applyBorder="1"/>
    <xf numFmtId="166" fontId="38" fillId="0" borderId="1" xfId="1" applyNumberFormat="1" applyFont="1" applyBorder="1"/>
    <xf numFmtId="166" fontId="11" fillId="0" borderId="24" xfId="1" applyNumberFormat="1" applyFont="1" applyFill="1" applyBorder="1"/>
    <xf numFmtId="166" fontId="11" fillId="0" borderId="18" xfId="1" applyNumberFormat="1" applyFont="1" applyFill="1" applyBorder="1"/>
    <xf numFmtId="166" fontId="11" fillId="0" borderId="13" xfId="1" applyNumberFormat="1" applyFont="1" applyFill="1" applyBorder="1"/>
    <xf numFmtId="10" fontId="38" fillId="0" borderId="1" xfId="0" applyNumberFormat="1" applyFont="1" applyBorder="1"/>
    <xf numFmtId="10" fontId="11" fillId="0" borderId="1" xfId="0" applyNumberFormat="1" applyFont="1" applyBorder="1"/>
    <xf numFmtId="164" fontId="5" fillId="4" borderId="5" xfId="1" applyNumberFormat="1" applyFont="1" applyFill="1" applyBorder="1" applyAlignment="1">
      <alignment horizontal="center"/>
    </xf>
    <xf numFmtId="164" fontId="5" fillId="4" borderId="4" xfId="1" applyNumberFormat="1" applyFont="1" applyFill="1" applyBorder="1" applyAlignment="1">
      <alignment horizontal="center"/>
    </xf>
    <xf numFmtId="166" fontId="11" fillId="2" borderId="5" xfId="1" applyNumberFormat="1" applyFont="1" applyFill="1" applyBorder="1"/>
    <xf numFmtId="166" fontId="11" fillId="2" borderId="24" xfId="1" applyNumberFormat="1" applyFont="1" applyFill="1" applyBorder="1"/>
    <xf numFmtId="0" fontId="11" fillId="0" borderId="13" xfId="0" applyFont="1" applyBorder="1"/>
    <xf numFmtId="166" fontId="11" fillId="4" borderId="13" xfId="1" applyNumberFormat="1" applyFont="1" applyFill="1" applyBorder="1"/>
    <xf numFmtId="0" fontId="35" fillId="19" borderId="5" xfId="0" applyFont="1" applyFill="1" applyBorder="1" applyAlignment="1">
      <alignment horizontal="center"/>
    </xf>
    <xf numFmtId="0" fontId="45" fillId="0" borderId="0" xfId="0" applyFont="1" applyAlignment="1">
      <alignment vertical="center"/>
    </xf>
    <xf numFmtId="0" fontId="45" fillId="0" borderId="0" xfId="0" applyFont="1" applyAlignment="1">
      <alignment horizontal="left" vertical="center" indent="1"/>
    </xf>
    <xf numFmtId="0" fontId="46" fillId="0" borderId="0" xfId="0" applyFont="1" applyAlignment="1">
      <alignment vertical="center"/>
    </xf>
    <xf numFmtId="0" fontId="0" fillId="0" borderId="2" xfId="0" applyBorder="1" applyAlignment="1">
      <alignment horizontal="center" wrapText="1"/>
    </xf>
    <xf numFmtId="0" fontId="0" fillId="0" borderId="0" xfId="0" applyAlignment="1">
      <alignment horizontal="center" wrapText="1"/>
    </xf>
    <xf numFmtId="0" fontId="20" fillId="8" borderId="0" xfId="0" applyFont="1" applyFill="1" applyAlignment="1">
      <alignment horizontal="center"/>
    </xf>
    <xf numFmtId="166" fontId="47" fillId="0" borderId="0" xfId="1" applyNumberFormat="1" applyFont="1" applyFill="1" applyBorder="1" applyAlignment="1">
      <alignment horizontal="center"/>
    </xf>
    <xf numFmtId="166" fontId="47" fillId="0" borderId="2" xfId="1" applyNumberFormat="1" applyFont="1" applyBorder="1" applyAlignment="1">
      <alignment horizontal="center"/>
    </xf>
    <xf numFmtId="166" fontId="47" fillId="0" borderId="3" xfId="1" applyNumberFormat="1" applyFont="1" applyBorder="1" applyAlignment="1">
      <alignment horizontal="center"/>
    </xf>
    <xf numFmtId="166" fontId="47" fillId="0" borderId="3" xfId="1" applyNumberFormat="1" applyFont="1" applyFill="1" applyBorder="1" applyAlignment="1">
      <alignment horizontal="center"/>
    </xf>
    <xf numFmtId="166" fontId="48" fillId="0" borderId="0" xfId="1" applyNumberFormat="1" applyFont="1" applyBorder="1" applyAlignment="1">
      <alignment horizontal="right"/>
    </xf>
    <xf numFmtId="166" fontId="47" fillId="0" borderId="3" xfId="1" applyNumberFormat="1" applyFont="1" applyBorder="1" applyAlignment="1">
      <alignment horizontal="right"/>
    </xf>
    <xf numFmtId="166" fontId="47" fillId="0" borderId="3" xfId="1" applyNumberFormat="1" applyFont="1" applyFill="1" applyBorder="1" applyAlignment="1">
      <alignment horizontal="right"/>
    </xf>
    <xf numFmtId="166" fontId="49" fillId="0" borderId="2" xfId="1" applyNumberFormat="1" applyFont="1" applyFill="1" applyBorder="1" applyAlignment="1">
      <alignment horizontal="left"/>
    </xf>
    <xf numFmtId="0" fontId="0" fillId="0" borderId="2" xfId="0" applyBorder="1"/>
    <xf numFmtId="0" fontId="11" fillId="8" borderId="0" xfId="0" applyFont="1" applyFill="1"/>
    <xf numFmtId="0" fontId="0" fillId="3" borderId="0" xfId="0" applyFill="1" applyAlignment="1">
      <alignment horizontal="center"/>
    </xf>
    <xf numFmtId="0" fontId="50" fillId="3" borderId="0" xfId="0" applyFont="1" applyFill="1"/>
    <xf numFmtId="0" fontId="11" fillId="3" borderId="0" xfId="0" applyFont="1" applyFill="1"/>
    <xf numFmtId="0" fontId="0" fillId="3" borderId="0" xfId="0" applyFill="1"/>
    <xf numFmtId="166" fontId="11" fillId="0" borderId="0" xfId="1" applyNumberFormat="1" applyFont="1" applyBorder="1"/>
    <xf numFmtId="166" fontId="11" fillId="0" borderId="2" xfId="1" applyNumberFormat="1" applyFont="1" applyBorder="1"/>
    <xf numFmtId="166" fontId="11" fillId="0" borderId="2" xfId="1" applyNumberFormat="1" applyFont="1" applyBorder="1" applyAlignment="1">
      <alignment horizontal="center"/>
    </xf>
    <xf numFmtId="166" fontId="11" fillId="0" borderId="3" xfId="1" applyNumberFormat="1" applyFont="1" applyBorder="1" applyAlignment="1">
      <alignment horizontal="center"/>
    </xf>
    <xf numFmtId="166" fontId="11" fillId="0" borderId="0" xfId="1" applyNumberFormat="1" applyFont="1" applyBorder="1" applyAlignment="1">
      <alignment horizontal="center"/>
    </xf>
    <xf numFmtId="0" fontId="0" fillId="18" borderId="0" xfId="0" applyFill="1"/>
    <xf numFmtId="166" fontId="11" fillId="7" borderId="2" xfId="1" applyNumberFormat="1" applyFont="1" applyFill="1" applyBorder="1" applyAlignment="1">
      <alignment horizontal="center"/>
    </xf>
    <xf numFmtId="166" fontId="11" fillId="7" borderId="3" xfId="1" applyNumberFormat="1" applyFont="1" applyFill="1" applyBorder="1" applyAlignment="1">
      <alignment horizontal="center"/>
    </xf>
    <xf numFmtId="166" fontId="11" fillId="7" borderId="0" xfId="1" applyNumberFormat="1" applyFont="1" applyFill="1" applyBorder="1" applyAlignment="1">
      <alignment horizontal="center"/>
    </xf>
    <xf numFmtId="0" fontId="11" fillId="7" borderId="0" xfId="0" applyFont="1" applyFill="1"/>
    <xf numFmtId="0" fontId="0" fillId="7" borderId="0" xfId="0" applyFill="1"/>
    <xf numFmtId="166" fontId="11" fillId="6" borderId="2" xfId="1" applyNumberFormat="1" applyFont="1" applyFill="1" applyBorder="1" applyAlignment="1">
      <alignment horizontal="center"/>
    </xf>
    <xf numFmtId="166" fontId="11" fillId="6" borderId="3" xfId="1" applyNumberFormat="1" applyFont="1" applyFill="1" applyBorder="1" applyAlignment="1">
      <alignment horizontal="center"/>
    </xf>
    <xf numFmtId="166" fontId="11" fillId="6" borderId="0" xfId="1" applyNumberFormat="1" applyFont="1" applyFill="1" applyBorder="1" applyAlignment="1">
      <alignment horizontal="center"/>
    </xf>
    <xf numFmtId="0" fontId="11" fillId="6" borderId="0" xfId="0" applyFont="1" applyFill="1"/>
    <xf numFmtId="0" fontId="0" fillId="6" borderId="0" xfId="0" applyFill="1"/>
    <xf numFmtId="0" fontId="0" fillId="9" borderId="0" xfId="0" applyFill="1"/>
    <xf numFmtId="0" fontId="11" fillId="9" borderId="0" xfId="0" applyFont="1" applyFill="1"/>
    <xf numFmtId="10" fontId="0" fillId="0" borderId="0" xfId="0" applyNumberFormat="1"/>
    <xf numFmtId="0" fontId="11" fillId="0" borderId="0" xfId="0" applyFont="1" applyAlignment="1">
      <alignment vertical="center"/>
    </xf>
    <xf numFmtId="0" fontId="0" fillId="8" borderId="0" xfId="0" applyFill="1"/>
    <xf numFmtId="0" fontId="0" fillId="42" borderId="0" xfId="0" applyFill="1"/>
    <xf numFmtId="166" fontId="11" fillId="5" borderId="3" xfId="1" applyNumberFormat="1" applyFont="1" applyFill="1" applyBorder="1" applyAlignment="1">
      <alignment horizontal="center"/>
    </xf>
    <xf numFmtId="166" fontId="11" fillId="5" borderId="0" xfId="1" applyNumberFormat="1" applyFont="1" applyFill="1" applyBorder="1" applyAlignment="1">
      <alignment horizontal="center"/>
    </xf>
    <xf numFmtId="0" fontId="11" fillId="5" borderId="0" xfId="0" applyFont="1" applyFill="1"/>
    <xf numFmtId="0" fontId="0" fillId="5" borderId="0" xfId="0" applyFill="1"/>
    <xf numFmtId="0" fontId="0" fillId="43" borderId="0" xfId="0" applyFill="1"/>
    <xf numFmtId="0" fontId="0" fillId="44" borderId="0" xfId="0" applyFill="1"/>
    <xf numFmtId="0" fontId="0" fillId="44" borderId="0" xfId="0" applyFill="1" applyAlignment="1">
      <alignment horizontal="center"/>
    </xf>
    <xf numFmtId="0" fontId="21" fillId="0" borderId="0" xfId="3" applyFont="1" applyAlignment="1">
      <alignment horizontal="center" vertical="center"/>
    </xf>
    <xf numFmtId="0" fontId="11" fillId="0" borderId="0" xfId="3" applyFont="1"/>
    <xf numFmtId="0" fontId="51" fillId="0" borderId="0" xfId="3" applyFont="1" applyAlignment="1">
      <alignment horizontal="center"/>
    </xf>
    <xf numFmtId="0" fontId="11" fillId="0" borderId="0" xfId="3" applyFont="1" applyAlignment="1">
      <alignment horizontal="center"/>
    </xf>
    <xf numFmtId="0" fontId="53" fillId="10" borderId="0" xfId="3" applyFont="1" applyFill="1" applyAlignment="1">
      <alignment horizontal="center"/>
    </xf>
    <xf numFmtId="0" fontId="53" fillId="10" borderId="0" xfId="3" applyFont="1" applyFill="1"/>
    <xf numFmtId="0" fontId="11" fillId="10" borderId="0" xfId="3" applyFont="1" applyFill="1"/>
    <xf numFmtId="0" fontId="35" fillId="0" borderId="0" xfId="3" applyFont="1"/>
    <xf numFmtId="0" fontId="53" fillId="10" borderId="10" xfId="3" applyFont="1" applyFill="1" applyBorder="1" applyAlignment="1">
      <alignment horizontal="center"/>
    </xf>
    <xf numFmtId="0" fontId="54" fillId="10" borderId="0" xfId="3" applyFont="1" applyFill="1"/>
    <xf numFmtId="0" fontId="21" fillId="11" borderId="11" xfId="3" applyFont="1" applyFill="1" applyBorder="1" applyProtection="1">
      <protection locked="0"/>
    </xf>
    <xf numFmtId="0" fontId="52" fillId="0" borderId="12" xfId="3" applyFont="1" applyBorder="1"/>
    <xf numFmtId="0" fontId="11" fillId="0" borderId="12" xfId="3" applyFont="1" applyBorder="1"/>
    <xf numFmtId="2" fontId="21" fillId="12" borderId="12" xfId="3" applyNumberFormat="1" applyFont="1" applyFill="1" applyBorder="1"/>
    <xf numFmtId="0" fontId="53" fillId="10" borderId="12" xfId="3" applyFont="1" applyFill="1" applyBorder="1" applyAlignment="1">
      <alignment horizontal="left"/>
    </xf>
    <xf numFmtId="0" fontId="11" fillId="10" borderId="12" xfId="3" applyFont="1" applyFill="1" applyBorder="1"/>
    <xf numFmtId="2" fontId="11" fillId="0" borderId="0" xfId="3" applyNumberFormat="1" applyFont="1"/>
    <xf numFmtId="2" fontId="21" fillId="13" borderId="11" xfId="3" applyNumberFormat="1" applyFont="1" applyFill="1" applyBorder="1" applyProtection="1">
      <protection locked="0"/>
    </xf>
    <xf numFmtId="0" fontId="55" fillId="0" borderId="12" xfId="3" applyFont="1" applyBorder="1"/>
    <xf numFmtId="1" fontId="21" fillId="14" borderId="12" xfId="2" applyNumberFormat="1" applyFont="1" applyFill="1" applyBorder="1"/>
    <xf numFmtId="2" fontId="21" fillId="15" borderId="11" xfId="3" applyNumberFormat="1" applyFont="1" applyFill="1" applyBorder="1" applyProtection="1">
      <protection locked="0"/>
    </xf>
    <xf numFmtId="0" fontId="56" fillId="0" borderId="12" xfId="3" applyFont="1" applyBorder="1"/>
    <xf numFmtId="2" fontId="21" fillId="16" borderId="12" xfId="3" applyNumberFormat="1" applyFont="1" applyFill="1" applyBorder="1"/>
    <xf numFmtId="0" fontId="21" fillId="5" borderId="0" xfId="0" applyFont="1" applyFill="1"/>
    <xf numFmtId="0" fontId="57" fillId="0" borderId="0" xfId="4" applyFont="1" applyAlignment="1">
      <alignment vertical="top"/>
    </xf>
    <xf numFmtId="9" fontId="11" fillId="0" borderId="0" xfId="0" applyNumberFormat="1" applyFont="1"/>
    <xf numFmtId="0" fontId="11" fillId="0" borderId="0" xfId="4" applyFont="1" applyAlignment="1">
      <alignment vertical="top" wrapText="1"/>
    </xf>
    <xf numFmtId="164" fontId="35" fillId="0" borderId="0" xfId="1" applyNumberFormat="1" applyFont="1" applyFill="1" applyAlignment="1">
      <alignment horizontal="center"/>
    </xf>
    <xf numFmtId="164" fontId="35" fillId="19" borderId="0" xfId="1" applyNumberFormat="1" applyFont="1" applyFill="1" applyAlignment="1">
      <alignment horizontal="center"/>
    </xf>
    <xf numFmtId="166" fontId="11" fillId="4" borderId="0" xfId="1" applyNumberFormat="1" applyFont="1" applyFill="1" applyBorder="1"/>
    <xf numFmtId="164" fontId="35" fillId="0" borderId="5" xfId="1" applyNumberFormat="1" applyFont="1" applyFill="1" applyBorder="1" applyAlignment="1">
      <alignment horizontal="center"/>
    </xf>
    <xf numFmtId="164" fontId="35" fillId="0" borderId="6" xfId="1" applyNumberFormat="1" applyFont="1" applyFill="1" applyBorder="1" applyAlignment="1">
      <alignment horizontal="center"/>
    </xf>
    <xf numFmtId="164" fontId="11" fillId="2" borderId="23" xfId="1" applyNumberFormat="1" applyFont="1" applyFill="1" applyBorder="1"/>
    <xf numFmtId="164" fontId="11" fillId="2" borderId="16" xfId="1" applyNumberFormat="1" applyFont="1" applyFill="1" applyBorder="1"/>
    <xf numFmtId="0" fontId="21" fillId="4" borderId="12" xfId="0" applyFont="1" applyFill="1" applyBorder="1"/>
    <xf numFmtId="164" fontId="35" fillId="0" borderId="12" xfId="1" applyNumberFormat="1" applyFont="1" applyFill="1" applyBorder="1" applyAlignment="1">
      <alignment horizontal="center"/>
    </xf>
    <xf numFmtId="164" fontId="11" fillId="4" borderId="48" xfId="1" applyNumberFormat="1" applyFont="1" applyFill="1" applyBorder="1"/>
    <xf numFmtId="166" fontId="11" fillId="4" borderId="49" xfId="1" applyNumberFormat="1" applyFont="1" applyFill="1" applyBorder="1"/>
    <xf numFmtId="166" fontId="11" fillId="4" borderId="11" xfId="1" applyNumberFormat="1" applyFont="1" applyFill="1" applyBorder="1"/>
    <xf numFmtId="166" fontId="11" fillId="4" borderId="48" xfId="1" applyNumberFormat="1" applyFont="1" applyFill="1" applyBorder="1"/>
    <xf numFmtId="0" fontId="58" fillId="19" borderId="0" xfId="0" applyFont="1" applyFill="1" applyAlignment="1">
      <alignment horizontal="right"/>
    </xf>
    <xf numFmtId="0" fontId="11" fillId="0" borderId="4" xfId="0" applyFont="1" applyBorder="1" applyAlignment="1">
      <alignment horizontal="left"/>
    </xf>
    <xf numFmtId="0" fontId="11" fillId="0" borderId="0" xfId="0" applyFont="1" applyAlignment="1">
      <alignment wrapText="1"/>
    </xf>
    <xf numFmtId="0" fontId="58" fillId="0" borderId="0" xfId="0" applyFont="1" applyAlignment="1">
      <alignment horizontal="right"/>
    </xf>
    <xf numFmtId="166" fontId="11" fillId="0" borderId="1" xfId="0" applyNumberFormat="1" applyFont="1" applyBorder="1" applyAlignment="1">
      <alignment horizontal="left"/>
    </xf>
    <xf numFmtId="164" fontId="11" fillId="4" borderId="1" xfId="1" applyNumberFormat="1" applyFont="1" applyFill="1" applyBorder="1"/>
    <xf numFmtId="166" fontId="21" fillId="2" borderId="1" xfId="1" applyNumberFormat="1" applyFont="1" applyFill="1" applyBorder="1"/>
    <xf numFmtId="166" fontId="21" fillId="0" borderId="1" xfId="0" applyNumberFormat="1" applyFont="1" applyBorder="1" applyAlignment="1">
      <alignment horizontal="right"/>
    </xf>
    <xf numFmtId="165" fontId="11" fillId="0" borderId="1" xfId="0" applyNumberFormat="1" applyFont="1" applyBorder="1"/>
    <xf numFmtId="164" fontId="11" fillId="19" borderId="1" xfId="1" applyNumberFormat="1" applyFont="1" applyFill="1" applyBorder="1"/>
    <xf numFmtId="166" fontId="38" fillId="0" borderId="1" xfId="0" applyNumberFormat="1" applyFont="1" applyBorder="1" applyAlignment="1">
      <alignment horizontal="left"/>
    </xf>
    <xf numFmtId="165" fontId="11" fillId="0" borderId="1" xfId="0" applyNumberFormat="1" applyFont="1" applyBorder="1" applyAlignment="1">
      <alignment horizontal="left"/>
    </xf>
    <xf numFmtId="164" fontId="21" fillId="6" borderId="15" xfId="1" applyNumberFormat="1" applyFont="1" applyFill="1" applyBorder="1" applyAlignment="1">
      <alignment horizontal="center" wrapText="1"/>
    </xf>
    <xf numFmtId="164" fontId="11" fillId="6" borderId="2" xfId="1" applyNumberFormat="1" applyFont="1" applyFill="1" applyBorder="1"/>
    <xf numFmtId="0" fontId="11" fillId="6" borderId="2" xfId="0" applyFont="1" applyFill="1" applyBorder="1" applyAlignment="1">
      <alignment horizontal="center"/>
    </xf>
    <xf numFmtId="166" fontId="11" fillId="6" borderId="50" xfId="1" applyNumberFormat="1" applyFont="1" applyFill="1" applyBorder="1"/>
    <xf numFmtId="166" fontId="11" fillId="6" borderId="0" xfId="0" applyNumberFormat="1" applyFont="1" applyFill="1"/>
    <xf numFmtId="166" fontId="39" fillId="6" borderId="0" xfId="0" applyNumberFormat="1" applyFont="1" applyFill="1" applyAlignment="1">
      <alignment vertical="center"/>
    </xf>
    <xf numFmtId="0" fontId="21" fillId="0" borderId="1" xfId="0" applyFont="1" applyBorder="1" applyAlignment="1">
      <alignment horizontal="center" wrapText="1"/>
    </xf>
    <xf numFmtId="166" fontId="21" fillId="0" borderId="1" xfId="0" applyNumberFormat="1" applyFont="1" applyBorder="1"/>
    <xf numFmtId="166" fontId="40" fillId="0" borderId="1" xfId="0" applyNumberFormat="1" applyFont="1" applyBorder="1" applyAlignment="1">
      <alignment horizontal="right"/>
    </xf>
    <xf numFmtId="165" fontId="21" fillId="0" borderId="1" xfId="0" applyNumberFormat="1" applyFont="1" applyBorder="1"/>
    <xf numFmtId="166" fontId="21" fillId="2" borderId="1" xfId="0" applyNumberFormat="1" applyFont="1" applyFill="1" applyBorder="1" applyAlignment="1">
      <alignment horizontal="left"/>
    </xf>
    <xf numFmtId="166" fontId="21" fillId="2" borderId="1" xfId="0" applyNumberFormat="1" applyFont="1" applyFill="1" applyBorder="1" applyAlignment="1">
      <alignment horizontal="right"/>
    </xf>
    <xf numFmtId="0" fontId="11" fillId="0" borderId="4" xfId="0" applyFont="1" applyBorder="1" applyAlignment="1">
      <alignment horizontal="center"/>
    </xf>
    <xf numFmtId="166" fontId="11" fillId="0" borderId="6" xfId="0" applyNumberFormat="1" applyFont="1" applyBorder="1" applyAlignment="1">
      <alignment horizontal="left"/>
    </xf>
    <xf numFmtId="166" fontId="11" fillId="6" borderId="3" xfId="0" applyNumberFormat="1" applyFont="1" applyFill="1" applyBorder="1"/>
    <xf numFmtId="166" fontId="21" fillId="0" borderId="15" xfId="0" applyNumberFormat="1" applyFont="1" applyBorder="1"/>
    <xf numFmtId="166" fontId="11" fillId="4" borderId="15" xfId="1" applyNumberFormat="1" applyFont="1" applyFill="1" applyBorder="1"/>
    <xf numFmtId="166" fontId="11" fillId="6" borderId="24" xfId="0" applyNumberFormat="1" applyFont="1" applyFill="1" applyBorder="1"/>
    <xf numFmtId="0" fontId="11" fillId="0" borderId="1" xfId="0" applyFont="1" applyBorder="1" applyAlignment="1">
      <alignment horizontal="center"/>
    </xf>
    <xf numFmtId="0" fontId="21" fillId="4" borderId="1" xfId="0" applyFont="1" applyFill="1" applyBorder="1" applyAlignment="1">
      <alignment horizontal="center" vertical="center" wrapText="1"/>
    </xf>
    <xf numFmtId="0" fontId="11" fillId="0" borderId="13" xfId="0" applyFont="1" applyBorder="1" applyAlignment="1">
      <alignment wrapText="1"/>
    </xf>
    <xf numFmtId="0" fontId="21" fillId="19" borderId="13" xfId="0" applyFont="1" applyFill="1" applyBorder="1" applyAlignment="1">
      <alignment vertical="center"/>
    </xf>
    <xf numFmtId="166" fontId="11" fillId="0" borderId="13" xfId="0" applyNumberFormat="1" applyFont="1" applyBorder="1" applyAlignment="1">
      <alignment horizontal="left"/>
    </xf>
    <xf numFmtId="164" fontId="11" fillId="4" borderId="11" xfId="1" applyNumberFormat="1" applyFont="1" applyFill="1" applyBorder="1"/>
    <xf numFmtId="164" fontId="11" fillId="4" borderId="51" xfId="1" applyNumberFormat="1" applyFont="1" applyFill="1" applyBorder="1"/>
    <xf numFmtId="165" fontId="11" fillId="0" borderId="15" xfId="0" applyNumberFormat="1" applyFont="1" applyBorder="1"/>
    <xf numFmtId="166" fontId="11" fillId="0" borderId="15" xfId="0" applyNumberFormat="1" applyFont="1" applyBorder="1"/>
    <xf numFmtId="0" fontId="21" fillId="0" borderId="15" xfId="0" applyFont="1" applyBorder="1" applyAlignment="1">
      <alignment horizontal="center" vertical="center" wrapText="1"/>
    </xf>
    <xf numFmtId="166" fontId="21" fillId="0" borderId="15" xfId="0" applyNumberFormat="1" applyFont="1" applyBorder="1" applyAlignment="1">
      <alignment horizontal="center" vertical="center" wrapText="1"/>
    </xf>
    <xf numFmtId="165" fontId="11" fillId="0" borderId="6" xfId="0" applyNumberFormat="1" applyFont="1" applyBorder="1"/>
    <xf numFmtId="164" fontId="11" fillId="6" borderId="0" xfId="1" applyNumberFormat="1" applyFont="1" applyFill="1" applyBorder="1"/>
    <xf numFmtId="0" fontId="21" fillId="6" borderId="5" xfId="0" applyFont="1" applyFill="1" applyBorder="1" applyAlignment="1">
      <alignment horizontal="center" wrapText="1"/>
    </xf>
    <xf numFmtId="0" fontId="21" fillId="45" borderId="13" xfId="0" applyFont="1" applyFill="1" applyBorder="1" applyAlignment="1">
      <alignment horizontal="center" wrapText="1"/>
    </xf>
    <xf numFmtId="0" fontId="21" fillId="6" borderId="0" xfId="0" applyFont="1" applyFill="1" applyAlignment="1">
      <alignment horizontal="center" wrapText="1"/>
    </xf>
    <xf numFmtId="0" fontId="21" fillId="6" borderId="0" xfId="0" applyFont="1" applyFill="1" applyAlignment="1">
      <alignment vertical="center"/>
    </xf>
    <xf numFmtId="166" fontId="11" fillId="6" borderId="0" xfId="1" applyNumberFormat="1" applyFont="1" applyFill="1" applyBorder="1"/>
    <xf numFmtId="166" fontId="11" fillId="6" borderId="10" xfId="0" applyNumberFormat="1" applyFont="1" applyFill="1" applyBorder="1"/>
    <xf numFmtId="166" fontId="21" fillId="2" borderId="15" xfId="0" applyNumberFormat="1" applyFont="1" applyFill="1" applyBorder="1" applyAlignment="1">
      <alignment horizontal="right"/>
    </xf>
    <xf numFmtId="166" fontId="11" fillId="0" borderId="18" xfId="0" applyNumberFormat="1" applyFont="1" applyBorder="1" applyAlignment="1">
      <alignment horizontal="left"/>
    </xf>
    <xf numFmtId="166" fontId="11" fillId="6" borderId="17" xfId="1" applyNumberFormat="1" applyFont="1" applyFill="1" applyBorder="1"/>
    <xf numFmtId="166" fontId="11" fillId="6" borderId="0" xfId="0" applyNumberFormat="1" applyFont="1" applyFill="1" applyAlignment="1">
      <alignment wrapText="1"/>
    </xf>
    <xf numFmtId="9" fontId="11" fillId="6" borderId="0" xfId="2" applyFont="1" applyFill="1" applyBorder="1" applyAlignment="1">
      <alignment horizontal="center" vertical="center" wrapText="1"/>
    </xf>
    <xf numFmtId="166" fontId="11" fillId="6" borderId="0" xfId="0" applyNumberFormat="1" applyFont="1" applyFill="1" applyAlignment="1">
      <alignment horizontal="left"/>
    </xf>
    <xf numFmtId="166" fontId="11" fillId="6" borderId="17" xfId="0" applyNumberFormat="1" applyFont="1" applyFill="1" applyBorder="1" applyAlignment="1">
      <alignment horizontal="left"/>
    </xf>
    <xf numFmtId="0" fontId="21" fillId="6" borderId="10" xfId="0" applyFont="1" applyFill="1" applyBorder="1" applyAlignment="1">
      <alignment vertical="center"/>
    </xf>
    <xf numFmtId="9" fontId="11" fillId="6" borderId="10" xfId="2" applyFont="1" applyFill="1" applyBorder="1" applyAlignment="1">
      <alignment horizontal="center" vertical="center" wrapText="1"/>
    </xf>
    <xf numFmtId="166" fontId="11" fillId="6" borderId="10" xfId="1" applyNumberFormat="1" applyFont="1" applyFill="1" applyBorder="1"/>
    <xf numFmtId="166" fontId="11" fillId="6" borderId="10" xfId="0" applyNumberFormat="1" applyFont="1" applyFill="1" applyBorder="1" applyAlignment="1">
      <alignment horizontal="left"/>
    </xf>
    <xf numFmtId="166" fontId="11" fillId="6" borderId="18" xfId="0" applyNumberFormat="1" applyFont="1" applyFill="1" applyBorder="1" applyAlignment="1">
      <alignment horizontal="left"/>
    </xf>
    <xf numFmtId="9" fontId="11" fillId="19" borderId="23" xfId="2" applyFont="1" applyFill="1" applyBorder="1" applyAlignment="1">
      <alignment horizontal="center" vertical="center" wrapText="1"/>
    </xf>
    <xf numFmtId="9" fontId="11" fillId="19" borderId="16" xfId="2" applyFont="1" applyFill="1" applyBorder="1" applyAlignment="1">
      <alignment horizontal="center" vertical="center" wrapText="1"/>
    </xf>
    <xf numFmtId="9" fontId="11" fillId="19" borderId="39" xfId="2" applyFont="1" applyFill="1" applyBorder="1" applyAlignment="1">
      <alignment horizontal="center" vertical="center" wrapText="1"/>
    </xf>
    <xf numFmtId="9" fontId="11" fillId="19" borderId="18" xfId="2" applyFont="1" applyFill="1" applyBorder="1" applyAlignment="1">
      <alignment horizontal="center" vertical="center" wrapText="1"/>
    </xf>
    <xf numFmtId="0" fontId="21" fillId="6" borderId="24" xfId="0" applyFont="1" applyFill="1" applyBorder="1" applyAlignment="1">
      <alignment horizontal="center" wrapText="1"/>
    </xf>
    <xf numFmtId="0" fontId="21" fillId="6" borderId="24" xfId="0" applyFont="1" applyFill="1" applyBorder="1" applyAlignment="1">
      <alignment vertical="center"/>
    </xf>
    <xf numFmtId="166" fontId="11" fillId="0" borderId="39" xfId="0" applyNumberFormat="1" applyFont="1" applyBorder="1" applyAlignment="1">
      <alignment wrapText="1"/>
    </xf>
    <xf numFmtId="166" fontId="11" fillId="0" borderId="4" xfId="0" applyNumberFormat="1" applyFont="1" applyBorder="1"/>
    <xf numFmtId="0" fontId="21" fillId="45" borderId="23" xfId="0" applyFont="1" applyFill="1" applyBorder="1" applyAlignment="1">
      <alignment horizontal="center" wrapText="1"/>
    </xf>
    <xf numFmtId="0" fontId="21" fillId="45" borderId="24" xfId="0" applyFont="1" applyFill="1" applyBorder="1" applyAlignment="1">
      <alignment horizontal="center" wrapText="1"/>
    </xf>
    <xf numFmtId="0" fontId="21" fillId="45" borderId="39" xfId="0" applyFont="1" applyFill="1" applyBorder="1" applyAlignment="1">
      <alignment horizontal="center" wrapText="1"/>
    </xf>
    <xf numFmtId="0" fontId="21" fillId="45" borderId="10" xfId="0" applyFont="1" applyFill="1" applyBorder="1" applyAlignment="1">
      <alignment horizontal="center" wrapText="1"/>
    </xf>
    <xf numFmtId="0" fontId="11" fillId="0" borderId="39" xfId="0" applyFont="1" applyBorder="1"/>
    <xf numFmtId="166" fontId="11" fillId="0" borderId="18" xfId="0" applyNumberFormat="1" applyFont="1" applyBorder="1" applyAlignment="1">
      <alignment wrapText="1"/>
    </xf>
    <xf numFmtId="166" fontId="11" fillId="0" borderId="6" xfId="0" applyNumberFormat="1" applyFont="1" applyBorder="1" applyAlignment="1">
      <alignment wrapText="1"/>
    </xf>
    <xf numFmtId="0" fontId="21" fillId="45" borderId="3" xfId="0" applyFont="1" applyFill="1" applyBorder="1" applyAlignment="1">
      <alignment horizontal="center" wrapText="1"/>
    </xf>
    <xf numFmtId="166" fontId="11" fillId="0" borderId="4" xfId="0" applyNumberFormat="1" applyFont="1" applyBorder="1" applyAlignment="1">
      <alignment wrapText="1"/>
    </xf>
    <xf numFmtId="0" fontId="21" fillId="19" borderId="15" xfId="0" applyFont="1" applyFill="1" applyBorder="1" applyAlignment="1">
      <alignment vertical="center"/>
    </xf>
    <xf numFmtId="0" fontId="11" fillId="0" borderId="4" xfId="0" applyFont="1" applyBorder="1" applyAlignment="1">
      <alignment wrapText="1"/>
    </xf>
    <xf numFmtId="0" fontId="21" fillId="19" borderId="3" xfId="0" applyFont="1" applyFill="1" applyBorder="1" applyAlignment="1">
      <alignment vertical="center"/>
    </xf>
    <xf numFmtId="166" fontId="11" fillId="46" borderId="13" xfId="0" applyNumberFormat="1" applyFont="1" applyFill="1" applyBorder="1" applyAlignment="1">
      <alignment wrapText="1"/>
    </xf>
    <xf numFmtId="166" fontId="11" fillId="46" borderId="3" xfId="0" applyNumberFormat="1" applyFont="1" applyFill="1" applyBorder="1" applyAlignment="1">
      <alignment wrapText="1"/>
    </xf>
    <xf numFmtId="0" fontId="21" fillId="6" borderId="5" xfId="0" applyFont="1" applyFill="1" applyBorder="1" applyAlignment="1">
      <alignment vertical="center"/>
    </xf>
    <xf numFmtId="166" fontId="11" fillId="46" borderId="15" xfId="0" applyNumberFormat="1" applyFont="1" applyFill="1" applyBorder="1" applyAlignment="1">
      <alignment wrapText="1"/>
    </xf>
    <xf numFmtId="0" fontId="21" fillId="6" borderId="4" xfId="0" applyFont="1" applyFill="1" applyBorder="1" applyAlignment="1">
      <alignment vertical="center"/>
    </xf>
    <xf numFmtId="0" fontId="21" fillId="6" borderId="6" xfId="0" applyFont="1" applyFill="1" applyBorder="1" applyAlignment="1">
      <alignment vertical="center"/>
    </xf>
    <xf numFmtId="164" fontId="21" fillId="4" borderId="1" xfId="1" applyNumberFormat="1" applyFont="1" applyFill="1" applyBorder="1" applyAlignment="1">
      <alignment horizontal="center" wrapText="1"/>
    </xf>
    <xf numFmtId="164" fontId="21" fillId="4" borderId="1" xfId="1" applyNumberFormat="1" applyFont="1" applyFill="1" applyBorder="1" applyAlignment="1">
      <alignment horizontal="center"/>
    </xf>
    <xf numFmtId="0" fontId="21" fillId="4" borderId="13" xfId="0" applyFont="1" applyFill="1" applyBorder="1" applyAlignment="1">
      <alignment horizontal="center"/>
    </xf>
    <xf numFmtId="0" fontId="20" fillId="0" borderId="0" xfId="0" applyFont="1" applyAlignment="1">
      <alignment horizontal="center"/>
    </xf>
    <xf numFmtId="0" fontId="20" fillId="0" borderId="10" xfId="0" applyFont="1" applyBorder="1" applyAlignment="1">
      <alignment horizontal="center"/>
    </xf>
    <xf numFmtId="0" fontId="21" fillId="5" borderId="0" xfId="0" applyFont="1" applyFill="1" applyAlignment="1">
      <alignment horizontal="center" wrapText="1"/>
    </xf>
    <xf numFmtId="166" fontId="11" fillId="5" borderId="0" xfId="0" applyNumberFormat="1" applyFont="1" applyFill="1" applyAlignment="1">
      <alignment wrapText="1"/>
    </xf>
    <xf numFmtId="0" fontId="21" fillId="6" borderId="1" xfId="0" applyFont="1" applyFill="1" applyBorder="1" applyAlignment="1">
      <alignment horizontal="center" wrapText="1"/>
    </xf>
    <xf numFmtId="0" fontId="21" fillId="8" borderId="0" xfId="0" applyFont="1" applyFill="1" applyAlignment="1">
      <alignment horizontal="center" wrapText="1"/>
    </xf>
    <xf numFmtId="166" fontId="11" fillId="8" borderId="0" xfId="0" applyNumberFormat="1" applyFont="1" applyFill="1" applyAlignment="1">
      <alignment wrapText="1"/>
    </xf>
    <xf numFmtId="0" fontId="21" fillId="44" borderId="0" xfId="0" applyFont="1" applyFill="1" applyAlignment="1">
      <alignment horizontal="center" wrapText="1"/>
    </xf>
    <xf numFmtId="166" fontId="11" fillId="44" borderId="0" xfId="0" applyNumberFormat="1" applyFont="1" applyFill="1" applyAlignment="1">
      <alignment wrapText="1"/>
    </xf>
    <xf numFmtId="0" fontId="21" fillId="47" borderId="0" xfId="0" applyFont="1" applyFill="1" applyAlignment="1">
      <alignment horizontal="center" wrapText="1"/>
    </xf>
    <xf numFmtId="166" fontId="11" fillId="47" borderId="0" xfId="0" applyNumberFormat="1" applyFont="1" applyFill="1" applyAlignment="1">
      <alignment wrapText="1"/>
    </xf>
    <xf numFmtId="165" fontId="11" fillId="0" borderId="1" xfId="0" applyNumberFormat="1" applyFont="1" applyBorder="1" applyAlignment="1">
      <alignment wrapText="1"/>
    </xf>
    <xf numFmtId="1" fontId="6" fillId="0" borderId="13" xfId="2" applyNumberFormat="1" applyFont="1" applyBorder="1" applyAlignment="1">
      <alignment wrapText="1"/>
    </xf>
    <xf numFmtId="0" fontId="21" fillId="0" borderId="0" xfId="0" applyFont="1" applyAlignment="1">
      <alignment horizontal="center" wrapText="1"/>
    </xf>
    <xf numFmtId="166" fontId="11" fillId="0" borderId="0" xfId="0" applyNumberFormat="1" applyFont="1" applyAlignment="1">
      <alignment wrapText="1"/>
    </xf>
    <xf numFmtId="0" fontId="11" fillId="0" borderId="17" xfId="0" applyFont="1" applyBorder="1"/>
    <xf numFmtId="0" fontId="21" fillId="2" borderId="10" xfId="0" applyFont="1" applyFill="1" applyBorder="1" applyAlignment="1">
      <alignment horizontal="right"/>
    </xf>
    <xf numFmtId="2" fontId="38" fillId="0" borderId="4" xfId="0" applyNumberFormat="1" applyFont="1" applyBorder="1"/>
    <xf numFmtId="2" fontId="11" fillId="0" borderId="4" xfId="0" applyNumberFormat="1" applyFont="1" applyBorder="1"/>
    <xf numFmtId="2" fontId="11" fillId="0" borderId="23" xfId="0" applyNumberFormat="1" applyFont="1" applyBorder="1"/>
    <xf numFmtId="10" fontId="11" fillId="0" borderId="3" xfId="2" applyNumberFormat="1" applyFont="1" applyBorder="1" applyAlignment="1">
      <alignment horizontal="center" vertical="center" wrapText="1"/>
    </xf>
    <xf numFmtId="10" fontId="11" fillId="36" borderId="3" xfId="2" applyNumberFormat="1" applyFont="1" applyFill="1" applyBorder="1" applyAlignment="1">
      <alignment horizontal="center" vertical="center" wrapText="1"/>
    </xf>
    <xf numFmtId="164" fontId="16" fillId="4" borderId="5" xfId="1" applyNumberFormat="1" applyFont="1" applyFill="1" applyBorder="1" applyAlignment="1">
      <alignment horizontal="center"/>
    </xf>
    <xf numFmtId="0" fontId="21" fillId="4" borderId="39" xfId="0" applyFont="1" applyFill="1" applyBorder="1" applyAlignment="1">
      <alignment horizontal="center"/>
    </xf>
    <xf numFmtId="0" fontId="21" fillId="4" borderId="4" xfId="0" applyFont="1" applyFill="1" applyBorder="1" applyAlignment="1">
      <alignment horizontal="center" wrapText="1"/>
    </xf>
    <xf numFmtId="1" fontId="6" fillId="0" borderId="39" xfId="2" applyNumberFormat="1" applyFont="1" applyBorder="1" applyAlignment="1">
      <alignment wrapText="1"/>
    </xf>
    <xf numFmtId="0" fontId="11" fillId="4" borderId="4" xfId="0" applyFont="1" applyFill="1" applyBorder="1"/>
    <xf numFmtId="0" fontId="21" fillId="2" borderId="4" xfId="0" applyFont="1" applyFill="1" applyBorder="1"/>
    <xf numFmtId="164" fontId="21" fillId="0" borderId="6" xfId="1" applyNumberFormat="1" applyFont="1" applyBorder="1" applyAlignment="1">
      <alignment horizontal="center" wrapText="1"/>
    </xf>
    <xf numFmtId="166" fontId="11" fillId="6" borderId="3" xfId="1" applyNumberFormat="1" applyFont="1" applyFill="1" applyBorder="1"/>
    <xf numFmtId="0" fontId="21" fillId="2" borderId="3" xfId="0" applyFont="1" applyFill="1" applyBorder="1" applyAlignment="1">
      <alignment horizontal="right"/>
    </xf>
    <xf numFmtId="0" fontId="11" fillId="0" borderId="3" xfId="0" applyFont="1" applyBorder="1" applyAlignment="1">
      <alignment horizontal="right"/>
    </xf>
    <xf numFmtId="0" fontId="21" fillId="4" borderId="3" xfId="0" applyFont="1" applyFill="1" applyBorder="1"/>
    <xf numFmtId="10" fontId="11" fillId="0" borderId="1" xfId="2" applyNumberFormat="1" applyFont="1" applyBorder="1" applyAlignment="1">
      <alignment wrapText="1"/>
    </xf>
    <xf numFmtId="10" fontId="11" fillId="0" borderId="4" xfId="2" applyNumberFormat="1" applyFont="1" applyBorder="1" applyAlignment="1">
      <alignment wrapText="1"/>
    </xf>
    <xf numFmtId="10" fontId="11" fillId="0" borderId="6" xfId="2" applyNumberFormat="1" applyFont="1" applyBorder="1" applyAlignment="1">
      <alignment wrapText="1"/>
    </xf>
    <xf numFmtId="2" fontId="11" fillId="0" borderId="1" xfId="1" applyNumberFormat="1" applyFont="1" applyFill="1" applyBorder="1"/>
    <xf numFmtId="0" fontId="12" fillId="4" borderId="1" xfId="0" applyFont="1" applyFill="1" applyBorder="1" applyAlignment="1">
      <alignment vertical="center"/>
    </xf>
    <xf numFmtId="0" fontId="21" fillId="4" borderId="1" xfId="0" applyFont="1" applyFill="1" applyBorder="1" applyAlignment="1">
      <alignment horizontal="left" vertical="center"/>
    </xf>
    <xf numFmtId="0" fontId="43" fillId="4" borderId="0" xfId="0" applyFont="1" applyFill="1" applyAlignment="1">
      <alignment horizontal="center"/>
    </xf>
    <xf numFmtId="0" fontId="43" fillId="40" borderId="0" xfId="0" applyFont="1" applyFill="1" applyAlignment="1">
      <alignment horizontal="center"/>
    </xf>
    <xf numFmtId="0" fontId="43" fillId="41" borderId="0" xfId="0" applyFont="1" applyFill="1" applyAlignment="1">
      <alignment horizontal="center"/>
    </xf>
    <xf numFmtId="0" fontId="43" fillId="4" borderId="10" xfId="0" applyFont="1" applyFill="1" applyBorder="1" applyAlignment="1">
      <alignment horizontal="center"/>
    </xf>
    <xf numFmtId="0" fontId="43" fillId="40" borderId="10" xfId="0" applyFont="1" applyFill="1" applyBorder="1" applyAlignment="1">
      <alignment horizontal="center"/>
    </xf>
    <xf numFmtId="0" fontId="43" fillId="41" borderId="10" xfId="0" applyFont="1" applyFill="1" applyBorder="1" applyAlignment="1">
      <alignment horizontal="center"/>
    </xf>
    <xf numFmtId="0" fontId="12" fillId="29" borderId="28" xfId="0" applyFont="1" applyFill="1" applyBorder="1" applyAlignment="1">
      <alignment horizontal="center" vertical="center" wrapText="1"/>
    </xf>
    <xf numFmtId="0" fontId="12" fillId="29" borderId="46" xfId="0" applyFont="1" applyFill="1" applyBorder="1" applyAlignment="1">
      <alignment horizontal="center" vertical="center" wrapText="1"/>
    </xf>
    <xf numFmtId="49" fontId="21" fillId="35" borderId="28" xfId="0" applyNumberFormat="1" applyFont="1" applyFill="1" applyBorder="1" applyAlignment="1" applyProtection="1">
      <alignment horizontal="center" shrinkToFit="1"/>
      <protection locked="0"/>
    </xf>
    <xf numFmtId="49" fontId="21" fillId="35" borderId="5" xfId="0" applyNumberFormat="1" applyFont="1" applyFill="1" applyBorder="1" applyAlignment="1" applyProtection="1">
      <alignment horizontal="center" shrinkToFit="1"/>
      <protection locked="0"/>
    </xf>
    <xf numFmtId="49" fontId="21" fillId="35" borderId="6" xfId="0" applyNumberFormat="1" applyFont="1" applyFill="1" applyBorder="1" applyAlignment="1" applyProtection="1">
      <alignment horizontal="center" shrinkToFit="1"/>
      <protection locked="0"/>
    </xf>
    <xf numFmtId="167" fontId="11" fillId="35" borderId="4" xfId="0" applyNumberFormat="1" applyFont="1" applyFill="1" applyBorder="1" applyAlignment="1" applyProtection="1">
      <alignment horizontal="center"/>
      <protection locked="0"/>
    </xf>
    <xf numFmtId="167" fontId="11" fillId="35" borderId="6" xfId="0" applyNumberFormat="1" applyFont="1" applyFill="1" applyBorder="1" applyAlignment="1" applyProtection="1">
      <alignment horizontal="center"/>
      <protection locked="0"/>
    </xf>
    <xf numFmtId="0" fontId="11" fillId="0" borderId="1" xfId="0" applyFont="1" applyBorder="1" applyAlignment="1">
      <alignment horizontal="left"/>
    </xf>
    <xf numFmtId="1" fontId="11" fillId="20" borderId="1" xfId="0" applyNumberFormat="1" applyFont="1" applyFill="1" applyBorder="1" applyAlignment="1" applyProtection="1">
      <alignment horizontal="center"/>
      <protection locked="0"/>
    </xf>
    <xf numFmtId="167" fontId="11" fillId="0" borderId="4" xfId="0" applyNumberFormat="1" applyFont="1" applyBorder="1" applyAlignment="1">
      <alignment horizontal="center"/>
    </xf>
    <xf numFmtId="167" fontId="11" fillId="0" borderId="6" xfId="0" applyNumberFormat="1" applyFont="1" applyBorder="1" applyAlignment="1">
      <alignment horizontal="center"/>
    </xf>
    <xf numFmtId="0" fontId="11" fillId="0" borderId="1" xfId="0" applyFont="1" applyBorder="1" applyAlignment="1">
      <alignment horizontal="left" shrinkToFit="1"/>
    </xf>
    <xf numFmtId="166" fontId="21" fillId="33" borderId="35" xfId="0" applyNumberFormat="1" applyFont="1" applyFill="1" applyBorder="1" applyAlignment="1">
      <alignment horizontal="center" vertical="center"/>
    </xf>
    <xf numFmtId="166" fontId="21" fillId="33" borderId="44" xfId="0" applyNumberFormat="1" applyFont="1" applyFill="1" applyBorder="1" applyAlignment="1">
      <alignment horizontal="center" vertical="center"/>
    </xf>
    <xf numFmtId="0" fontId="12" fillId="34" borderId="1" xfId="0" applyFont="1" applyFill="1" applyBorder="1" applyAlignment="1">
      <alignment horizontal="center" vertical="center"/>
    </xf>
    <xf numFmtId="0" fontId="12" fillId="34" borderId="1" xfId="0" applyFont="1" applyFill="1" applyBorder="1" applyAlignment="1">
      <alignment horizontal="center" vertical="center" wrapText="1"/>
    </xf>
    <xf numFmtId="166" fontId="21" fillId="35" borderId="35" xfId="0" applyNumberFormat="1" applyFont="1" applyFill="1" applyBorder="1" applyAlignment="1">
      <alignment horizontal="center" vertical="center"/>
    </xf>
    <xf numFmtId="166" fontId="21" fillId="35" borderId="44" xfId="0" applyNumberFormat="1" applyFont="1" applyFill="1" applyBorder="1" applyAlignment="1">
      <alignment horizontal="center" vertical="center"/>
    </xf>
    <xf numFmtId="1" fontId="11" fillId="20" borderId="4" xfId="0" applyNumberFormat="1" applyFont="1" applyFill="1" applyBorder="1" applyAlignment="1" applyProtection="1">
      <alignment horizontal="center"/>
      <protection locked="0"/>
    </xf>
    <xf numFmtId="1" fontId="11" fillId="20" borderId="6" xfId="0" applyNumberFormat="1" applyFont="1" applyFill="1" applyBorder="1" applyAlignment="1" applyProtection="1">
      <alignment horizontal="center"/>
      <protection locked="0"/>
    </xf>
    <xf numFmtId="49" fontId="11" fillId="0" borderId="1" xfId="0" applyNumberFormat="1" applyFont="1" applyBorder="1" applyAlignment="1">
      <alignment horizontal="left" shrinkToFit="1"/>
    </xf>
    <xf numFmtId="1" fontId="11" fillId="21" borderId="1" xfId="1" applyNumberFormat="1" applyFont="1" applyFill="1" applyBorder="1" applyAlignment="1" applyProtection="1">
      <alignment horizontal="center"/>
      <protection locked="0"/>
    </xf>
    <xf numFmtId="167" fontId="11" fillId="0" borderId="1" xfId="2" applyNumberFormat="1" applyFont="1" applyFill="1" applyBorder="1" applyAlignment="1">
      <alignment horizontal="center"/>
    </xf>
    <xf numFmtId="49" fontId="21" fillId="32" borderId="28" xfId="0" applyNumberFormat="1" applyFont="1" applyFill="1" applyBorder="1" applyAlignment="1" applyProtection="1">
      <alignment horizontal="center" shrinkToFit="1"/>
      <protection locked="0"/>
    </xf>
    <xf numFmtId="49" fontId="21" fillId="32" borderId="5" xfId="0" applyNumberFormat="1" applyFont="1" applyFill="1" applyBorder="1" applyAlignment="1" applyProtection="1">
      <alignment horizontal="center" shrinkToFit="1"/>
      <protection locked="0"/>
    </xf>
    <xf numFmtId="49" fontId="21" fillId="32" borderId="6" xfId="0" applyNumberFormat="1" applyFont="1" applyFill="1" applyBorder="1" applyAlignment="1" applyProtection="1">
      <alignment horizontal="center" shrinkToFit="1"/>
      <protection locked="0"/>
    </xf>
    <xf numFmtId="164" fontId="11" fillId="32" borderId="4" xfId="1" applyNumberFormat="1" applyFont="1" applyFill="1" applyBorder="1" applyAlignment="1">
      <alignment horizontal="center"/>
    </xf>
    <xf numFmtId="164" fontId="11" fillId="32" borderId="6" xfId="1" applyNumberFormat="1" applyFont="1" applyFill="1" applyBorder="1" applyAlignment="1">
      <alignment horizontal="center"/>
    </xf>
    <xf numFmtId="49" fontId="21" fillId="30" borderId="28" xfId="0" applyNumberFormat="1" applyFont="1" applyFill="1" applyBorder="1" applyAlignment="1" applyProtection="1">
      <alignment horizontal="center" shrinkToFit="1"/>
      <protection locked="0"/>
    </xf>
    <xf numFmtId="49" fontId="21" fillId="30" borderId="5" xfId="0" applyNumberFormat="1" applyFont="1" applyFill="1" applyBorder="1" applyAlignment="1" applyProtection="1">
      <alignment horizontal="center" shrinkToFit="1"/>
      <protection locked="0"/>
    </xf>
    <xf numFmtId="49" fontId="21" fillId="30" borderId="6" xfId="0" applyNumberFormat="1" applyFont="1" applyFill="1" applyBorder="1" applyAlignment="1" applyProtection="1">
      <alignment horizontal="center" shrinkToFit="1"/>
      <protection locked="0"/>
    </xf>
    <xf numFmtId="167" fontId="11" fillId="33" borderId="4" xfId="0" applyNumberFormat="1" applyFont="1" applyFill="1" applyBorder="1" applyAlignment="1" applyProtection="1">
      <alignment horizontal="center"/>
      <protection locked="0"/>
    </xf>
    <xf numFmtId="167" fontId="11" fillId="33" borderId="6" xfId="0" applyNumberFormat="1" applyFont="1" applyFill="1" applyBorder="1" applyAlignment="1" applyProtection="1">
      <alignment horizontal="center"/>
      <protection locked="0"/>
    </xf>
    <xf numFmtId="166" fontId="21" fillId="28" borderId="35" xfId="0" applyNumberFormat="1" applyFont="1" applyFill="1" applyBorder="1" applyAlignment="1">
      <alignment horizontal="center" vertical="center"/>
    </xf>
    <xf numFmtId="166" fontId="21" fillId="28" borderId="44" xfId="0" applyNumberFormat="1" applyFont="1" applyFill="1" applyBorder="1" applyAlignment="1">
      <alignment horizontal="center" vertical="center"/>
    </xf>
    <xf numFmtId="0" fontId="12" fillId="31" borderId="1" xfId="0" applyFont="1" applyFill="1" applyBorder="1" applyAlignment="1">
      <alignment horizontal="center" vertical="center" wrapText="1"/>
    </xf>
    <xf numFmtId="10" fontId="11" fillId="21" borderId="1" xfId="2" applyNumberFormat="1" applyFont="1" applyFill="1" applyBorder="1" applyAlignment="1" applyProtection="1">
      <alignment horizontal="center"/>
      <protection locked="0"/>
    </xf>
    <xf numFmtId="4" fontId="11" fillId="0" borderId="1" xfId="2" applyNumberFormat="1" applyFont="1" applyFill="1" applyBorder="1" applyAlignment="1">
      <alignment horizontal="center"/>
    </xf>
    <xf numFmtId="167" fontId="11" fillId="21" borderId="1" xfId="2" applyNumberFormat="1" applyFont="1" applyFill="1" applyBorder="1" applyAlignment="1" applyProtection="1">
      <alignment horizontal="center"/>
      <protection locked="0"/>
    </xf>
    <xf numFmtId="49" fontId="21" fillId="33" borderId="28" xfId="0" applyNumberFormat="1" applyFont="1" applyFill="1" applyBorder="1" applyAlignment="1" applyProtection="1">
      <alignment horizontal="center" shrinkToFit="1"/>
      <protection locked="0"/>
    </xf>
    <xf numFmtId="49" fontId="21" fillId="33" borderId="5" xfId="0" applyNumberFormat="1" applyFont="1" applyFill="1" applyBorder="1" applyAlignment="1" applyProtection="1">
      <alignment horizontal="center" shrinkToFit="1"/>
      <protection locked="0"/>
    </xf>
    <xf numFmtId="49" fontId="21" fillId="33" borderId="6" xfId="0" applyNumberFormat="1" applyFont="1" applyFill="1" applyBorder="1" applyAlignment="1" applyProtection="1">
      <alignment horizontal="center" shrinkToFit="1"/>
      <protection locked="0"/>
    </xf>
    <xf numFmtId="49" fontId="21" fillId="28" borderId="28" xfId="0" applyNumberFormat="1" applyFont="1" applyFill="1" applyBorder="1" applyAlignment="1" applyProtection="1">
      <alignment horizontal="center" shrinkToFit="1"/>
      <protection locked="0"/>
    </xf>
    <xf numFmtId="49" fontId="21" fillId="28" borderId="5" xfId="0" applyNumberFormat="1" applyFont="1" applyFill="1" applyBorder="1" applyAlignment="1" applyProtection="1">
      <alignment horizontal="center" shrinkToFit="1"/>
      <protection locked="0"/>
    </xf>
    <xf numFmtId="49" fontId="21" fillId="28" borderId="6" xfId="0" applyNumberFormat="1" applyFont="1" applyFill="1" applyBorder="1" applyAlignment="1" applyProtection="1">
      <alignment horizontal="center" shrinkToFit="1"/>
      <protection locked="0"/>
    </xf>
    <xf numFmtId="167" fontId="11" fillId="28" borderId="4" xfId="0" applyNumberFormat="1" applyFont="1" applyFill="1" applyBorder="1" applyAlignment="1" applyProtection="1">
      <alignment horizontal="center"/>
      <protection locked="0"/>
    </xf>
    <xf numFmtId="167" fontId="11" fillId="28" borderId="6" xfId="0" applyNumberFormat="1" applyFont="1" applyFill="1" applyBorder="1" applyAlignment="1" applyProtection="1">
      <alignment horizontal="center"/>
      <protection locked="0"/>
    </xf>
    <xf numFmtId="1" fontId="11" fillId="21" borderId="1" xfId="0" applyNumberFormat="1" applyFont="1" applyFill="1" applyBorder="1" applyAlignment="1" applyProtection="1">
      <alignment horizontal="center"/>
      <protection locked="0"/>
    </xf>
    <xf numFmtId="49" fontId="21" fillId="14" borderId="28" xfId="0" applyNumberFormat="1" applyFont="1" applyFill="1" applyBorder="1" applyAlignment="1" applyProtection="1">
      <alignment horizontal="center" shrinkToFit="1"/>
      <protection locked="0"/>
    </xf>
    <xf numFmtId="49" fontId="21" fillId="14" borderId="5" xfId="0" applyNumberFormat="1" applyFont="1" applyFill="1" applyBorder="1" applyAlignment="1" applyProtection="1">
      <alignment horizontal="center" shrinkToFit="1"/>
      <protection locked="0"/>
    </xf>
    <xf numFmtId="49" fontId="21" fillId="14" borderId="6" xfId="0" applyNumberFormat="1" applyFont="1" applyFill="1" applyBorder="1" applyAlignment="1" applyProtection="1">
      <alignment horizontal="center" shrinkToFit="1"/>
      <protection locked="0"/>
    </xf>
    <xf numFmtId="167" fontId="11" fillId="14" borderId="4" xfId="0" applyNumberFormat="1" applyFont="1" applyFill="1" applyBorder="1" applyAlignment="1" applyProtection="1">
      <alignment horizontal="center"/>
      <protection locked="0"/>
    </xf>
    <xf numFmtId="167" fontId="11" fillId="14" borderId="6" xfId="0" applyNumberFormat="1" applyFont="1" applyFill="1" applyBorder="1" applyAlignment="1" applyProtection="1">
      <alignment horizontal="center"/>
      <protection locked="0"/>
    </xf>
    <xf numFmtId="166" fontId="21" fillId="14" borderId="35" xfId="0" applyNumberFormat="1" applyFont="1" applyFill="1" applyBorder="1" applyAlignment="1">
      <alignment horizontal="center" vertical="center"/>
    </xf>
    <xf numFmtId="166" fontId="21" fillId="14" borderId="44" xfId="0" applyNumberFormat="1" applyFont="1" applyFill="1" applyBorder="1" applyAlignment="1">
      <alignment horizontal="center" vertical="center"/>
    </xf>
    <xf numFmtId="0" fontId="12" fillId="27" borderId="1" xfId="0" applyFont="1" applyFill="1" applyBorder="1" applyAlignment="1">
      <alignment horizontal="center" vertical="center"/>
    </xf>
    <xf numFmtId="0" fontId="12" fillId="27" borderId="1" xfId="0" applyFont="1" applyFill="1" applyBorder="1" applyAlignment="1">
      <alignment horizontal="center" vertical="center" wrapText="1"/>
    </xf>
    <xf numFmtId="10" fontId="11" fillId="0" borderId="4" xfId="0" applyNumberFormat="1" applyFont="1" applyBorder="1" applyAlignment="1">
      <alignment horizontal="center"/>
    </xf>
    <xf numFmtId="10" fontId="11" fillId="0" borderId="6" xfId="0" applyNumberFormat="1" applyFont="1" applyBorder="1" applyAlignment="1">
      <alignment horizontal="center"/>
    </xf>
    <xf numFmtId="49" fontId="21" fillId="25" borderId="28" xfId="0" applyNumberFormat="1" applyFont="1" applyFill="1" applyBorder="1" applyAlignment="1" applyProtection="1">
      <alignment horizontal="center" shrinkToFit="1"/>
      <protection locked="0"/>
    </xf>
    <xf numFmtId="49" fontId="21" fillId="25" borderId="5" xfId="0" applyNumberFormat="1" applyFont="1" applyFill="1" applyBorder="1" applyAlignment="1" applyProtection="1">
      <alignment horizontal="center" shrinkToFit="1"/>
      <protection locked="0"/>
    </xf>
    <xf numFmtId="49" fontId="21" fillId="25" borderId="6" xfId="0" applyNumberFormat="1" applyFont="1" applyFill="1" applyBorder="1" applyAlignment="1" applyProtection="1">
      <alignment horizontal="center" shrinkToFit="1"/>
      <protection locked="0"/>
    </xf>
    <xf numFmtId="167" fontId="11" fillId="25" borderId="4" xfId="0" applyNumberFormat="1" applyFont="1" applyFill="1" applyBorder="1" applyAlignment="1" applyProtection="1">
      <alignment horizontal="center"/>
      <protection locked="0"/>
    </xf>
    <xf numFmtId="167" fontId="11" fillId="25" borderId="6" xfId="0" applyNumberFormat="1" applyFont="1" applyFill="1" applyBorder="1" applyAlignment="1" applyProtection="1">
      <alignment horizontal="center"/>
      <protection locked="0"/>
    </xf>
    <xf numFmtId="166" fontId="21" fillId="25" borderId="35" xfId="0" applyNumberFormat="1" applyFont="1" applyFill="1" applyBorder="1" applyAlignment="1" applyProtection="1">
      <alignment horizontal="center" vertical="center"/>
      <protection locked="0"/>
    </xf>
    <xf numFmtId="166" fontId="21" fillId="25" borderId="4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left" shrinkToFit="1"/>
      <protection locked="0"/>
    </xf>
    <xf numFmtId="167" fontId="11" fillId="21" borderId="39" xfId="0" applyNumberFormat="1" applyFont="1" applyFill="1" applyBorder="1" applyAlignment="1" applyProtection="1">
      <alignment horizontal="center"/>
      <protection locked="0"/>
    </xf>
    <xf numFmtId="167" fontId="11" fillId="21" borderId="18" xfId="0" applyNumberFormat="1" applyFont="1" applyFill="1" applyBorder="1" applyAlignment="1" applyProtection="1">
      <alignment horizontal="center"/>
      <protection locked="0"/>
    </xf>
    <xf numFmtId="167" fontId="11" fillId="21" borderId="4" xfId="0" applyNumberFormat="1" applyFont="1" applyFill="1" applyBorder="1" applyAlignment="1" applyProtection="1">
      <alignment horizontal="center"/>
      <protection locked="0"/>
    </xf>
    <xf numFmtId="167" fontId="11" fillId="21" borderId="6" xfId="0" applyNumberFormat="1" applyFont="1" applyFill="1" applyBorder="1" applyAlignment="1" applyProtection="1">
      <alignment horizontal="center"/>
      <protection locked="0"/>
    </xf>
    <xf numFmtId="167" fontId="11" fillId="21" borderId="4" xfId="2" applyNumberFormat="1" applyFont="1" applyFill="1" applyBorder="1" applyAlignment="1" applyProtection="1">
      <alignment horizontal="center"/>
      <protection locked="0"/>
    </xf>
    <xf numFmtId="167" fontId="11" fillId="21" borderId="5" xfId="2" applyNumberFormat="1" applyFont="1" applyFill="1" applyBorder="1" applyAlignment="1" applyProtection="1">
      <alignment horizontal="center"/>
      <protection locked="0"/>
    </xf>
    <xf numFmtId="167" fontId="11" fillId="21" borderId="6" xfId="2" applyNumberFormat="1" applyFont="1" applyFill="1" applyBorder="1" applyAlignment="1" applyProtection="1">
      <alignment horizontal="center"/>
      <protection locked="0"/>
    </xf>
    <xf numFmtId="0" fontId="12" fillId="31" borderId="20" xfId="0" applyFont="1" applyFill="1" applyBorder="1" applyAlignment="1">
      <alignment horizontal="center" vertical="center" wrapText="1"/>
    </xf>
    <xf numFmtId="0" fontId="12" fillId="31" borderId="21" xfId="0" applyFont="1" applyFill="1" applyBorder="1" applyAlignment="1">
      <alignment horizontal="center" vertical="center" wrapText="1"/>
    </xf>
    <xf numFmtId="0" fontId="12" fillId="31" borderId="22" xfId="0" applyFont="1" applyFill="1" applyBorder="1" applyAlignment="1">
      <alignment horizontal="center" vertical="center" wrapText="1"/>
    </xf>
    <xf numFmtId="0" fontId="12" fillId="31" borderId="23" xfId="0" applyFont="1" applyFill="1" applyBorder="1" applyAlignment="1">
      <alignment horizontal="center" vertical="center" wrapText="1"/>
    </xf>
    <xf numFmtId="0" fontId="12" fillId="31" borderId="24" xfId="0" applyFont="1" applyFill="1" applyBorder="1" applyAlignment="1">
      <alignment horizontal="center" vertical="center" wrapText="1"/>
    </xf>
    <xf numFmtId="0" fontId="12" fillId="31" borderId="16" xfId="0" applyFont="1" applyFill="1" applyBorder="1" applyAlignment="1">
      <alignment horizontal="center" vertical="center" wrapText="1"/>
    </xf>
    <xf numFmtId="164" fontId="11" fillId="30" borderId="4" xfId="1" applyNumberFormat="1" applyFont="1" applyFill="1" applyBorder="1" applyAlignment="1">
      <alignment horizontal="center"/>
    </xf>
    <xf numFmtId="164" fontId="11" fillId="30" borderId="6" xfId="1" applyNumberFormat="1" applyFont="1" applyFill="1" applyBorder="1" applyAlignment="1">
      <alignment horizontal="center"/>
    </xf>
    <xf numFmtId="0" fontId="15" fillId="10" borderId="36" xfId="0" applyFont="1" applyFill="1" applyBorder="1" applyAlignment="1">
      <alignment horizontal="center"/>
    </xf>
    <xf numFmtId="0" fontId="15" fillId="10" borderId="24" xfId="0" applyFont="1" applyFill="1" applyBorder="1" applyAlignment="1">
      <alignment horizontal="center"/>
    </xf>
    <xf numFmtId="0" fontId="15" fillId="10" borderId="37" xfId="0" applyFont="1" applyFill="1" applyBorder="1" applyAlignment="1">
      <alignment horizontal="center"/>
    </xf>
    <xf numFmtId="164" fontId="11" fillId="28" borderId="4" xfId="1" applyNumberFormat="1" applyFont="1" applyFill="1" applyBorder="1" applyAlignment="1">
      <alignment horizontal="center"/>
    </xf>
    <xf numFmtId="164" fontId="11" fillId="28" borderId="6" xfId="1" applyNumberFormat="1" applyFont="1" applyFill="1" applyBorder="1" applyAlignment="1">
      <alignment horizontal="center"/>
    </xf>
    <xf numFmtId="1" fontId="11" fillId="21" borderId="4" xfId="0" applyNumberFormat="1" applyFont="1" applyFill="1" applyBorder="1" applyAlignment="1" applyProtection="1">
      <alignment horizontal="center"/>
      <protection locked="0"/>
    </xf>
    <xf numFmtId="1" fontId="11" fillId="21" borderId="6" xfId="0" applyNumberFormat="1" applyFont="1" applyFill="1" applyBorder="1" applyAlignment="1" applyProtection="1">
      <alignment horizontal="center"/>
      <protection locked="0"/>
    </xf>
    <xf numFmtId="10" fontId="11" fillId="0" borderId="1" xfId="2" applyNumberFormat="1" applyFont="1" applyFill="1" applyBorder="1" applyAlignment="1">
      <alignment horizontal="center"/>
    </xf>
    <xf numFmtId="0" fontId="12" fillId="29" borderId="1" xfId="0" applyFont="1" applyFill="1" applyBorder="1" applyAlignment="1">
      <alignment horizontal="center" vertical="center" wrapText="1"/>
    </xf>
    <xf numFmtId="0" fontId="12" fillId="27" borderId="20" xfId="0" applyFont="1" applyFill="1" applyBorder="1" applyAlignment="1">
      <alignment horizontal="center" vertical="center" wrapText="1"/>
    </xf>
    <xf numFmtId="0" fontId="12" fillId="27" borderId="21" xfId="0" applyFont="1" applyFill="1" applyBorder="1" applyAlignment="1">
      <alignment horizontal="center" vertical="center" wrapText="1"/>
    </xf>
    <xf numFmtId="0" fontId="12" fillId="27" borderId="22" xfId="0" applyFont="1" applyFill="1" applyBorder="1" applyAlignment="1">
      <alignment horizontal="center" vertical="center" wrapText="1"/>
    </xf>
    <xf numFmtId="0" fontId="12" fillId="27" borderId="23" xfId="0" applyFont="1" applyFill="1" applyBorder="1" applyAlignment="1">
      <alignment horizontal="center" vertical="center" wrapText="1"/>
    </xf>
    <xf numFmtId="0" fontId="12" fillId="27" borderId="24" xfId="0" applyFont="1" applyFill="1" applyBorder="1" applyAlignment="1">
      <alignment horizontal="center" vertical="center" wrapText="1"/>
    </xf>
    <xf numFmtId="0" fontId="12" fillId="27" borderId="16" xfId="0" applyFont="1" applyFill="1" applyBorder="1" applyAlignment="1">
      <alignment horizontal="center" vertical="center" wrapText="1"/>
    </xf>
    <xf numFmtId="171" fontId="3" fillId="21" borderId="35" xfId="0" applyNumberFormat="1" applyFont="1" applyFill="1" applyBorder="1" applyAlignment="1" applyProtection="1">
      <alignment horizontal="center" vertical="center" wrapText="1"/>
      <protection locked="0"/>
    </xf>
    <xf numFmtId="171" fontId="3" fillId="21" borderId="9" xfId="0" applyNumberFormat="1" applyFont="1" applyFill="1" applyBorder="1" applyAlignment="1" applyProtection="1">
      <alignment horizontal="center" vertical="center" wrapText="1"/>
      <protection locked="0"/>
    </xf>
    <xf numFmtId="0" fontId="12" fillId="26" borderId="1" xfId="0" applyFont="1" applyFill="1" applyBorder="1" applyAlignment="1">
      <alignment horizontal="center" vertical="center"/>
    </xf>
    <xf numFmtId="0" fontId="12" fillId="26" borderId="1" xfId="0" applyFont="1" applyFill="1" applyBorder="1" applyAlignment="1">
      <alignment horizontal="center" vertical="center" wrapText="1"/>
    </xf>
    <xf numFmtId="49" fontId="11" fillId="21" borderId="1" xfId="0" applyNumberFormat="1" applyFont="1" applyFill="1" applyBorder="1" applyAlignment="1" applyProtection="1">
      <alignment horizontal="left" shrinkToFit="1"/>
      <protection locked="0"/>
    </xf>
    <xf numFmtId="164" fontId="11" fillId="25" borderId="4" xfId="1" applyNumberFormat="1" applyFont="1" applyFill="1" applyBorder="1" applyAlignment="1" applyProtection="1">
      <alignment horizontal="center"/>
      <protection locked="0"/>
    </xf>
    <xf numFmtId="164" fontId="11" fillId="25" borderId="6" xfId="1" applyNumberFormat="1" applyFont="1" applyFill="1" applyBorder="1" applyAlignment="1" applyProtection="1">
      <alignment horizontal="center"/>
      <protection locked="0"/>
    </xf>
    <xf numFmtId="0" fontId="12" fillId="23" borderId="1" xfId="0" applyFont="1" applyFill="1" applyBorder="1" applyAlignment="1" applyProtection="1">
      <alignment horizontal="center" vertical="center"/>
      <protection locked="0"/>
    </xf>
    <xf numFmtId="0" fontId="12" fillId="23"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left"/>
      <protection locked="0"/>
    </xf>
    <xf numFmtId="0" fontId="12" fillId="29" borderId="20" xfId="0" applyFont="1" applyFill="1" applyBorder="1" applyAlignment="1">
      <alignment horizontal="center" vertical="center" wrapText="1"/>
    </xf>
    <xf numFmtId="0" fontId="12" fillId="29" borderId="21" xfId="0" applyFont="1" applyFill="1" applyBorder="1" applyAlignment="1">
      <alignment horizontal="center" vertical="center" wrapText="1"/>
    </xf>
    <xf numFmtId="0" fontId="12" fillId="29" borderId="22" xfId="0" applyFont="1" applyFill="1" applyBorder="1" applyAlignment="1">
      <alignment horizontal="center" vertical="center" wrapText="1"/>
    </xf>
    <xf numFmtId="0" fontId="12" fillId="29" borderId="23" xfId="0" applyFont="1" applyFill="1" applyBorder="1" applyAlignment="1">
      <alignment horizontal="center" vertical="center" wrapText="1"/>
    </xf>
    <xf numFmtId="0" fontId="12" fillId="29" borderId="24" xfId="0" applyFont="1" applyFill="1" applyBorder="1" applyAlignment="1">
      <alignment horizontal="center" vertical="center" wrapText="1"/>
    </xf>
    <xf numFmtId="0" fontId="12" fillId="29" borderId="16" xfId="0" applyFont="1" applyFill="1" applyBorder="1" applyAlignment="1">
      <alignment horizontal="center" vertical="center" wrapText="1"/>
    </xf>
    <xf numFmtId="49" fontId="0" fillId="0" borderId="24" xfId="0" applyNumberFormat="1" applyBorder="1" applyAlignment="1">
      <alignment horizontal="left"/>
    </xf>
    <xf numFmtId="0" fontId="0" fillId="0" borderId="24" xfId="0" applyBorder="1" applyAlignment="1">
      <alignment horizontal="left"/>
    </xf>
    <xf numFmtId="0" fontId="0" fillId="0" borderId="16" xfId="0" applyBorder="1" applyAlignment="1">
      <alignment horizontal="left"/>
    </xf>
    <xf numFmtId="164" fontId="11" fillId="14" borderId="4" xfId="1" applyNumberFormat="1" applyFont="1" applyFill="1" applyBorder="1" applyAlignment="1">
      <alignment horizontal="center"/>
    </xf>
    <xf numFmtId="164" fontId="11" fillId="14" borderId="6" xfId="1" applyNumberFormat="1" applyFont="1" applyFill="1" applyBorder="1" applyAlignment="1">
      <alignment horizontal="center"/>
    </xf>
    <xf numFmtId="170" fontId="11" fillId="21" borderId="1" xfId="2" applyNumberFormat="1" applyFont="1" applyFill="1" applyBorder="1" applyAlignment="1" applyProtection="1">
      <alignment horizontal="center"/>
      <protection locked="0"/>
    </xf>
    <xf numFmtId="169" fontId="11" fillId="0" borderId="1" xfId="2" applyNumberFormat="1" applyFont="1" applyFill="1" applyBorder="1" applyAlignment="1">
      <alignment horizontal="center"/>
    </xf>
    <xf numFmtId="0" fontId="2" fillId="10" borderId="24" xfId="0" applyFont="1" applyFill="1" applyBorder="1" applyAlignment="1">
      <alignment horizontal="center"/>
    </xf>
    <xf numFmtId="0" fontId="2" fillId="10" borderId="37" xfId="0" applyFont="1" applyFill="1" applyBorder="1" applyAlignment="1">
      <alignment horizontal="center"/>
    </xf>
    <xf numFmtId="0" fontId="12" fillId="26" borderId="20" xfId="0" applyFont="1" applyFill="1" applyBorder="1" applyAlignment="1">
      <alignment horizontal="center" vertical="center" wrapText="1"/>
    </xf>
    <xf numFmtId="0" fontId="12" fillId="26" borderId="21" xfId="0" applyFont="1" applyFill="1" applyBorder="1" applyAlignment="1">
      <alignment horizontal="center" vertical="center" wrapText="1"/>
    </xf>
    <xf numFmtId="0" fontId="12" fillId="26" borderId="22" xfId="0" applyFont="1" applyFill="1" applyBorder="1" applyAlignment="1">
      <alignment horizontal="center" vertical="center" wrapText="1"/>
    </xf>
    <xf numFmtId="0" fontId="12" fillId="26" borderId="23" xfId="0" applyFont="1" applyFill="1" applyBorder="1" applyAlignment="1">
      <alignment horizontal="center" vertical="center" wrapText="1"/>
    </xf>
    <xf numFmtId="0" fontId="12" fillId="26" borderId="24" xfId="0" applyFont="1" applyFill="1" applyBorder="1" applyAlignment="1">
      <alignment horizontal="center" vertical="center" wrapText="1"/>
    </xf>
    <xf numFmtId="0" fontId="12" fillId="26" borderId="16" xfId="0" applyFont="1" applyFill="1" applyBorder="1" applyAlignment="1">
      <alignment horizontal="center" vertical="center" wrapText="1"/>
    </xf>
    <xf numFmtId="4" fontId="11" fillId="0" borderId="1" xfId="2" applyNumberFormat="1" applyFont="1" applyFill="1" applyBorder="1" applyAlignment="1" applyProtection="1">
      <alignment horizontal="center"/>
    </xf>
    <xf numFmtId="0" fontId="3" fillId="37" borderId="0" xfId="0" applyFont="1" applyFill="1" applyAlignment="1">
      <alignment horizontal="center"/>
    </xf>
    <xf numFmtId="0" fontId="3" fillId="6" borderId="0" xfId="0" applyFont="1" applyFill="1" applyAlignment="1">
      <alignment horizontal="center"/>
    </xf>
    <xf numFmtId="0" fontId="3" fillId="4" borderId="0" xfId="0" applyFont="1" applyFill="1" applyAlignment="1">
      <alignment horizontal="right"/>
    </xf>
    <xf numFmtId="0" fontId="3" fillId="38" borderId="0" xfId="0" applyFont="1" applyFill="1" applyAlignment="1">
      <alignment horizontal="left"/>
    </xf>
    <xf numFmtId="0" fontId="15" fillId="10" borderId="36" xfId="0" applyFont="1" applyFill="1" applyBorder="1" applyAlignment="1" applyProtection="1">
      <alignment horizontal="center"/>
      <protection locked="0"/>
    </xf>
    <xf numFmtId="0" fontId="15" fillId="10" borderId="24" xfId="0" applyFont="1" applyFill="1" applyBorder="1" applyAlignment="1" applyProtection="1">
      <alignment horizontal="center"/>
      <protection locked="0"/>
    </xf>
    <xf numFmtId="0" fontId="15" fillId="10" borderId="37" xfId="0" applyFont="1" applyFill="1" applyBorder="1" applyAlignment="1" applyProtection="1">
      <alignment horizontal="center"/>
      <protection locked="0"/>
    </xf>
    <xf numFmtId="0" fontId="12" fillId="23" borderId="20" xfId="0" applyFont="1" applyFill="1" applyBorder="1" applyAlignment="1" applyProtection="1">
      <alignment horizontal="center" vertical="center" wrapText="1"/>
      <protection locked="0"/>
    </xf>
    <xf numFmtId="0" fontId="12" fillId="23" borderId="21" xfId="0" applyFont="1" applyFill="1" applyBorder="1" applyAlignment="1" applyProtection="1">
      <alignment horizontal="center" vertical="center" wrapText="1"/>
      <protection locked="0"/>
    </xf>
    <xf numFmtId="0" fontId="12" fillId="23" borderId="22" xfId="0" applyFont="1" applyFill="1" applyBorder="1" applyAlignment="1" applyProtection="1">
      <alignment horizontal="center" vertical="center" wrapText="1"/>
      <protection locked="0"/>
    </xf>
    <xf numFmtId="0" fontId="12" fillId="23" borderId="23" xfId="0" applyFont="1" applyFill="1" applyBorder="1" applyAlignment="1" applyProtection="1">
      <alignment horizontal="center" vertical="center" wrapText="1"/>
      <protection locked="0"/>
    </xf>
    <xf numFmtId="0" fontId="12" fillId="23" borderId="24" xfId="0" applyFont="1" applyFill="1" applyBorder="1" applyAlignment="1" applyProtection="1">
      <alignment horizontal="center" vertical="center" wrapText="1"/>
      <protection locked="0"/>
    </xf>
    <xf numFmtId="0" fontId="12" fillId="23" borderId="16" xfId="0" applyFont="1" applyFill="1" applyBorder="1" applyAlignment="1" applyProtection="1">
      <alignment horizontal="center" vertical="center" wrapText="1"/>
      <protection locked="0"/>
    </xf>
    <xf numFmtId="0" fontId="55" fillId="0" borderId="7" xfId="3" applyFont="1" applyBorder="1" applyAlignment="1">
      <alignment horizontal="center"/>
    </xf>
    <xf numFmtId="0" fontId="11" fillId="0" borderId="8" xfId="3" applyFont="1" applyBorder="1" applyAlignment="1">
      <alignment horizontal="center"/>
    </xf>
    <xf numFmtId="0" fontId="11" fillId="0" borderId="9" xfId="3" applyFont="1" applyBorder="1" applyAlignment="1">
      <alignment horizontal="center"/>
    </xf>
    <xf numFmtId="0" fontId="56" fillId="0" borderId="7" xfId="3" applyFont="1" applyBorder="1" applyAlignment="1">
      <alignment horizontal="center"/>
    </xf>
    <xf numFmtId="0" fontId="21" fillId="17" borderId="4" xfId="3" applyFont="1" applyFill="1" applyBorder="1" applyAlignment="1">
      <alignment horizontal="center" vertical="center"/>
    </xf>
    <xf numFmtId="0" fontId="21" fillId="17" borderId="5" xfId="3" applyFont="1" applyFill="1" applyBorder="1" applyAlignment="1">
      <alignment horizontal="center" vertical="center"/>
    </xf>
    <xf numFmtId="0" fontId="21" fillId="17" borderId="6" xfId="3" applyFont="1" applyFill="1" applyBorder="1" applyAlignment="1">
      <alignment horizontal="center" vertical="center"/>
    </xf>
    <xf numFmtId="0" fontId="20" fillId="0" borderId="0" xfId="0" applyFont="1" applyAlignment="1">
      <alignment horizontal="center"/>
    </xf>
    <xf numFmtId="0" fontId="52" fillId="0" borderId="7" xfId="3" applyFont="1" applyBorder="1" applyAlignment="1">
      <alignment horizontal="center"/>
    </xf>
    <xf numFmtId="0" fontId="0" fillId="0" borderId="0" xfId="0" applyAlignment="1">
      <alignment horizontal="left" wrapText="1"/>
    </xf>
    <xf numFmtId="0" fontId="61" fillId="39" borderId="0" xfId="0" applyFont="1" applyFill="1" applyAlignment="1">
      <alignment horizontal="center"/>
    </xf>
    <xf numFmtId="164" fontId="20" fillId="0" borderId="10" xfId="0" applyNumberFormat="1" applyFont="1" applyBorder="1" applyAlignment="1">
      <alignment horizontal="center"/>
    </xf>
    <xf numFmtId="0" fontId="20" fillId="0" borderId="10" xfId="0" applyFont="1" applyBorder="1" applyAlignment="1">
      <alignment horizontal="center"/>
    </xf>
    <xf numFmtId="0" fontId="21" fillId="2" borderId="5" xfId="0" applyFont="1" applyFill="1" applyBorder="1" applyAlignment="1">
      <alignment horizontal="right"/>
    </xf>
    <xf numFmtId="0" fontId="21" fillId="2" borderId="4" xfId="0" applyFont="1" applyFill="1" applyBorder="1" applyAlignment="1">
      <alignment horizontal="right"/>
    </xf>
    <xf numFmtId="0" fontId="21" fillId="2" borderId="10" xfId="0" applyFont="1" applyFill="1" applyBorder="1" applyAlignment="1">
      <alignment horizontal="right"/>
    </xf>
    <xf numFmtId="0" fontId="21" fillId="2" borderId="6" xfId="0" applyFont="1" applyFill="1" applyBorder="1" applyAlignment="1">
      <alignment horizontal="right"/>
    </xf>
    <xf numFmtId="0" fontId="11" fillId="0" borderId="5" xfId="0" applyFont="1" applyBorder="1" applyAlignment="1">
      <alignment horizontal="center"/>
    </xf>
    <xf numFmtId="0" fontId="21" fillId="19" borderId="23" xfId="0" applyFont="1" applyFill="1" applyBorder="1" applyAlignment="1">
      <alignment horizontal="center"/>
    </xf>
    <xf numFmtId="0" fontId="21" fillId="19" borderId="2" xfId="0" applyFont="1" applyFill="1" applyBorder="1" applyAlignment="1">
      <alignment horizontal="center"/>
    </xf>
    <xf numFmtId="0" fontId="21" fillId="19" borderId="39" xfId="0" applyFont="1" applyFill="1" applyBorder="1" applyAlignment="1">
      <alignment horizontal="center"/>
    </xf>
    <xf numFmtId="0" fontId="11" fillId="0" borderId="2" xfId="0" applyFont="1" applyBorder="1" applyAlignment="1">
      <alignment horizontal="left"/>
    </xf>
    <xf numFmtId="0" fontId="11" fillId="0" borderId="0" xfId="0" applyFont="1" applyAlignment="1">
      <alignment horizontal="left"/>
    </xf>
    <xf numFmtId="0" fontId="11" fillId="0" borderId="2" xfId="0" applyFont="1" applyBorder="1" applyAlignment="1">
      <alignment horizontal="left" wrapText="1"/>
    </xf>
    <xf numFmtId="0" fontId="11" fillId="0" borderId="0" xfId="0" applyFont="1" applyAlignment="1">
      <alignment horizontal="left" wrapText="1"/>
    </xf>
    <xf numFmtId="0" fontId="58" fillId="0" borderId="1" xfId="0" applyFont="1" applyBorder="1" applyAlignment="1">
      <alignment horizontal="right"/>
    </xf>
    <xf numFmtId="0" fontId="11" fillId="0" borderId="0" xfId="0" applyFont="1"/>
    <xf numFmtId="0" fontId="21" fillId="2" borderId="23" xfId="0" applyFont="1" applyFill="1" applyBorder="1" applyAlignment="1">
      <alignment horizontal="right"/>
    </xf>
    <xf numFmtId="0" fontId="21" fillId="2" borderId="0" xfId="0" applyFont="1" applyFill="1" applyAlignment="1">
      <alignment horizontal="right"/>
    </xf>
    <xf numFmtId="0" fontId="21" fillId="2" borderId="24" xfId="0" applyFont="1" applyFill="1" applyBorder="1" applyAlignment="1">
      <alignment horizontal="right"/>
    </xf>
    <xf numFmtId="0" fontId="11" fillId="0" borderId="2" xfId="0" applyFont="1" applyBorder="1" applyAlignment="1">
      <alignment horizontal="center"/>
    </xf>
    <xf numFmtId="0" fontId="11" fillId="0" borderId="0" xfId="0" applyFont="1" applyAlignment="1">
      <alignment horizontal="center"/>
    </xf>
    <xf numFmtId="10" fontId="11" fillId="0" borderId="2" xfId="0" applyNumberFormat="1" applyFont="1" applyBorder="1" applyAlignment="1">
      <alignment horizontal="left"/>
    </xf>
    <xf numFmtId="10" fontId="11" fillId="0" borderId="0" xfId="0" applyNumberFormat="1" applyFont="1" applyAlignment="1">
      <alignment horizontal="left"/>
    </xf>
    <xf numFmtId="0" fontId="12" fillId="39" borderId="4" xfId="0" applyFont="1" applyFill="1" applyBorder="1" applyAlignment="1">
      <alignment horizontal="center" vertical="center" wrapText="1"/>
    </xf>
    <xf numFmtId="0" fontId="12" fillId="39" borderId="5" xfId="0" applyFont="1" applyFill="1" applyBorder="1" applyAlignment="1">
      <alignment horizontal="center" vertical="center" wrapText="1"/>
    </xf>
    <xf numFmtId="0" fontId="21" fillId="2" borderId="4" xfId="0" applyFont="1" applyFill="1" applyBorder="1" applyAlignment="1">
      <alignment horizontal="left"/>
    </xf>
    <xf numFmtId="0" fontId="21" fillId="2" borderId="5" xfId="0" applyFont="1" applyFill="1" applyBorder="1" applyAlignment="1">
      <alignment horizontal="left"/>
    </xf>
    <xf numFmtId="0" fontId="21" fillId="2" borderId="6" xfId="0" applyFont="1" applyFill="1" applyBorder="1" applyAlignment="1">
      <alignment horizontal="left"/>
    </xf>
    <xf numFmtId="0" fontId="21" fillId="39" borderId="5" xfId="0" applyFont="1" applyFill="1" applyBorder="1" applyAlignment="1">
      <alignment horizontal="center" wrapText="1"/>
    </xf>
    <xf numFmtId="0" fontId="21" fillId="39" borderId="6" xfId="0" applyFont="1" applyFill="1" applyBorder="1" applyAlignment="1">
      <alignment horizontal="center" wrapText="1"/>
    </xf>
    <xf numFmtId="0" fontId="21" fillId="4" borderId="23" xfId="0" applyFont="1" applyFill="1" applyBorder="1" applyAlignment="1">
      <alignment horizontal="center" vertical="center" wrapText="1"/>
    </xf>
    <xf numFmtId="0" fontId="21" fillId="4" borderId="24" xfId="0" applyFont="1" applyFill="1" applyBorder="1" applyAlignment="1">
      <alignment horizontal="center" vertical="center" wrapText="1"/>
    </xf>
    <xf numFmtId="0" fontId="21" fillId="4" borderId="16" xfId="0" applyFont="1" applyFill="1" applyBorder="1" applyAlignment="1">
      <alignment horizontal="center" vertical="center" wrapText="1"/>
    </xf>
    <xf numFmtId="164" fontId="21" fillId="4" borderId="4" xfId="1" applyNumberFormat="1" applyFont="1" applyFill="1" applyBorder="1" applyAlignment="1">
      <alignment horizontal="center" wrapText="1"/>
    </xf>
    <xf numFmtId="164" fontId="21" fillId="4" borderId="5" xfId="1" applyNumberFormat="1" applyFont="1" applyFill="1" applyBorder="1" applyAlignment="1">
      <alignment horizontal="center" wrapText="1"/>
    </xf>
    <xf numFmtId="0" fontId="35" fillId="19" borderId="6" xfId="0" applyFont="1" applyFill="1" applyBorder="1" applyAlignment="1">
      <alignment horizontal="center"/>
    </xf>
    <xf numFmtId="0" fontId="11" fillId="19" borderId="0" xfId="0" applyFont="1" applyFill="1" applyBorder="1" applyAlignment="1">
      <alignment horizontal="center"/>
    </xf>
    <xf numFmtId="0" fontId="11" fillId="19" borderId="4" xfId="0" applyFont="1" applyFill="1" applyBorder="1" applyAlignment="1">
      <alignment horizontal="left"/>
    </xf>
    <xf numFmtId="166" fontId="38" fillId="4" borderId="17" xfId="1" applyNumberFormat="1" applyFont="1" applyFill="1" applyBorder="1"/>
    <xf numFmtId="0" fontId="11" fillId="0" borderId="15" xfId="0" applyFont="1" applyBorder="1" applyAlignment="1">
      <alignment horizontal="left" indent="2"/>
    </xf>
    <xf numFmtId="0" fontId="11" fillId="19" borderId="39" xfId="0" applyFont="1" applyFill="1" applyBorder="1" applyAlignment="1">
      <alignment horizontal="left"/>
    </xf>
    <xf numFmtId="0" fontId="35" fillId="19" borderId="10" xfId="0" applyFont="1" applyFill="1" applyBorder="1" applyAlignment="1">
      <alignment horizontal="center"/>
    </xf>
    <xf numFmtId="0" fontId="35" fillId="19" borderId="18" xfId="0" applyFont="1" applyFill="1" applyBorder="1" applyAlignment="1">
      <alignment horizontal="center"/>
    </xf>
    <xf numFmtId="0" fontId="11" fillId="0" borderId="6" xfId="0" applyFont="1" applyBorder="1" applyAlignment="1">
      <alignment horizontal="center"/>
    </xf>
    <xf numFmtId="0" fontId="21" fillId="6" borderId="6" xfId="0" applyFont="1" applyFill="1" applyBorder="1" applyAlignment="1">
      <alignment horizontal="center" wrapText="1"/>
    </xf>
    <xf numFmtId="0" fontId="35" fillId="19" borderId="0" xfId="0" applyFont="1" applyFill="1" applyAlignment="1">
      <alignment horizontal="center" vertical="center"/>
    </xf>
    <xf numFmtId="0" fontId="21" fillId="19" borderId="16" xfId="0" applyFont="1" applyFill="1" applyBorder="1" applyAlignment="1">
      <alignment horizontal="center"/>
    </xf>
    <xf numFmtId="0" fontId="21" fillId="19" borderId="17" xfId="0" applyFont="1" applyFill="1" applyBorder="1" applyAlignment="1">
      <alignment horizontal="center"/>
    </xf>
    <xf numFmtId="0" fontId="21" fillId="19" borderId="18" xfId="0" applyFont="1" applyFill="1" applyBorder="1" applyAlignment="1">
      <alignment horizontal="center"/>
    </xf>
    <xf numFmtId="0" fontId="11" fillId="19" borderId="17" xfId="0" applyFont="1" applyFill="1" applyBorder="1" applyAlignment="1">
      <alignment horizontal="center"/>
    </xf>
    <xf numFmtId="0" fontId="11" fillId="19" borderId="18" xfId="0" applyFont="1" applyFill="1" applyBorder="1" applyAlignment="1">
      <alignment horizontal="center"/>
    </xf>
  </cellXfs>
  <cellStyles count="5">
    <cellStyle name="Currency" xfId="1" builtinId="4"/>
    <cellStyle name="Normal" xfId="0" builtinId="0"/>
    <cellStyle name="Normal 4" xfId="4" xr:uid="{972CDA5F-C660-4FFE-A831-CF1D7512E8A6}"/>
    <cellStyle name="Normal_person_months_conversion_chart-4" xfId="3" xr:uid="{EE61FCCF-644E-4D1D-9079-F02A243B76C0}"/>
    <cellStyle name="Percent" xfId="2" builtinId="5"/>
  </cellStyles>
  <dxfs count="0"/>
  <tableStyles count="0" defaultTableStyle="TableStyleMedium2" defaultPivotStyle="PivotStyleLight16"/>
  <colors>
    <mruColors>
      <color rgb="FFE4DFEC"/>
      <color rgb="FFE7FFE7"/>
      <color rgb="FFFFFF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30480</xdr:colOff>
          <xdr:row>62</xdr:row>
          <xdr:rowOff>7620</xdr:rowOff>
        </xdr:from>
        <xdr:to>
          <xdr:col>25</xdr:col>
          <xdr:colOff>45720</xdr:colOff>
          <xdr:row>64</xdr:row>
          <xdr:rowOff>83820</xdr:rowOff>
        </xdr:to>
        <xdr:sp macro="" textlink="">
          <xdr:nvSpPr>
            <xdr:cNvPr id="5352" name="Check Box 232" hidden="1">
              <a:extLst>
                <a:ext uri="{63B3BB69-23CF-44E3-9099-C40C66FF867C}">
                  <a14:compatExt spid="_x0000_s5352"/>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62</xdr:row>
          <xdr:rowOff>7620</xdr:rowOff>
        </xdr:from>
        <xdr:to>
          <xdr:col>23</xdr:col>
          <xdr:colOff>30480</xdr:colOff>
          <xdr:row>64</xdr:row>
          <xdr:rowOff>45720</xdr:rowOff>
        </xdr:to>
        <xdr:sp macro="" textlink="">
          <xdr:nvSpPr>
            <xdr:cNvPr id="5353" name="Check Box 233" hidden="1">
              <a:extLst>
                <a:ext uri="{63B3BB69-23CF-44E3-9099-C40C66FF867C}">
                  <a14:compatExt spid="_x0000_s535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109</xdr:row>
          <xdr:rowOff>7620</xdr:rowOff>
        </xdr:from>
        <xdr:to>
          <xdr:col>8</xdr:col>
          <xdr:colOff>45720</xdr:colOff>
          <xdr:row>111</xdr:row>
          <xdr:rowOff>99060</xdr:rowOff>
        </xdr:to>
        <xdr:sp macro="" textlink="">
          <xdr:nvSpPr>
            <xdr:cNvPr id="5362" name="Check Box 242" hidden="1">
              <a:extLst>
                <a:ext uri="{63B3BB69-23CF-44E3-9099-C40C66FF867C}">
                  <a14:compatExt spid="_x0000_s5362"/>
                </a:ext>
                <a:ext uri="{FF2B5EF4-FFF2-40B4-BE49-F238E27FC236}">
                  <a16:creationId xmlns:a16="http://schemas.microsoft.com/office/drawing/2014/main" id="{00000000-0008-0000-0000-0000F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109</xdr:row>
          <xdr:rowOff>7620</xdr:rowOff>
        </xdr:from>
        <xdr:to>
          <xdr:col>6</xdr:col>
          <xdr:colOff>30480</xdr:colOff>
          <xdr:row>111</xdr:row>
          <xdr:rowOff>45720</xdr:rowOff>
        </xdr:to>
        <xdr:sp macro="" textlink="">
          <xdr:nvSpPr>
            <xdr:cNvPr id="5363" name="Check Box 243" hidden="1">
              <a:extLst>
                <a:ext uri="{63B3BB69-23CF-44E3-9099-C40C66FF867C}">
                  <a14:compatExt spid="_x0000_s5363"/>
                </a:ext>
                <a:ext uri="{FF2B5EF4-FFF2-40B4-BE49-F238E27FC236}">
                  <a16:creationId xmlns:a16="http://schemas.microsoft.com/office/drawing/2014/main" id="{00000000-0008-0000-0000-0000F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19</xdr:col>
      <xdr:colOff>104775</xdr:colOff>
      <xdr:row>9</xdr:row>
      <xdr:rowOff>95250</xdr:rowOff>
    </xdr:from>
    <xdr:to>
      <xdr:col>20</xdr:col>
      <xdr:colOff>135467</xdr:colOff>
      <xdr:row>11</xdr:row>
      <xdr:rowOff>40005</xdr:rowOff>
    </xdr:to>
    <xdr:pic>
      <xdr:nvPicPr>
        <xdr:cNvPr id="2" name="Picture 1" descr="BD21298_">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93708" y="2051050"/>
          <a:ext cx="1072092" cy="342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office.ads.gvsu.edu\dfs\Administration-Data\OSP\SPONSORED_PROJECTS\Principal_Investigators\A_Folder%20Setup\1_Pre%20Award\OG_GVSU_Bud_Template_FY23-24%20v19Jun23.xlsx" TargetMode="External"/><Relationship Id="rId1" Type="http://schemas.openxmlformats.org/officeDocument/2006/relationships/externalLinkPath" Target="file:///\\office.ads.gvsu.edu\dfs\Administration-Data\OSP\SPONSORED_PROJECTS\Principal_Investigators\A_Folder%20Setup\1_Pre%20Award\OG_GVSU_Bud_Template_FY23-24%20v19Jun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ffort Calculator"/>
      <sheetName val="Tuition &amp; Fringe Rates"/>
      <sheetName val="Yr 1"/>
      <sheetName val="Yr 2"/>
      <sheetName val="Yr 3"/>
      <sheetName val="Yr 4"/>
      <sheetName val="Yr 5"/>
      <sheetName val="Subaward"/>
      <sheetName val="Budget Summary"/>
      <sheetName val="FTE cal"/>
    </sheetNames>
    <sheetDataSet>
      <sheetData sheetId="0"/>
      <sheetData sheetId="1"/>
      <sheetData sheetId="2">
        <row r="84">
          <cell r="K84"/>
          <cell r="L84"/>
        </row>
        <row r="130">
          <cell r="K130"/>
          <cell r="L130"/>
        </row>
      </sheetData>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0B31F-C0B0-4A4C-AAB5-8B8CCB7BFF2F}">
  <sheetPr>
    <tabColor rgb="FF7030A0"/>
  </sheetPr>
  <dimension ref="A1:AG173"/>
  <sheetViews>
    <sheetView topLeftCell="A14" zoomScale="90" zoomScaleNormal="90" workbookViewId="0">
      <selection activeCell="H166" sqref="H166"/>
    </sheetView>
  </sheetViews>
  <sheetFormatPr defaultRowHeight="13.8" x14ac:dyDescent="0.25"/>
  <cols>
    <col min="1" max="1" width="23.3984375" bestFit="1" customWidth="1"/>
    <col min="2" max="2" width="10.3984375" bestFit="1" customWidth="1"/>
    <col min="3" max="3" width="8.59765625" bestFit="1" customWidth="1"/>
    <col min="4" max="4" width="11.59765625" customWidth="1"/>
    <col min="5" max="5" width="12.8984375" bestFit="1" customWidth="1"/>
    <col min="6" max="6" width="14.09765625" customWidth="1"/>
    <col min="7" max="8" width="10.8984375" customWidth="1"/>
    <col min="9" max="9" width="10.59765625" customWidth="1"/>
    <col min="10" max="10" width="11" customWidth="1"/>
    <col min="11" max="11" width="10.59765625" customWidth="1"/>
    <col min="12" max="12" width="10.3984375" customWidth="1"/>
    <col min="13" max="13" width="9.69921875" customWidth="1"/>
    <col min="14" max="14" width="9.8984375" bestFit="1" customWidth="1"/>
    <col min="15" max="15" width="13.59765625" customWidth="1"/>
    <col min="16" max="16" width="10.8984375" customWidth="1"/>
    <col min="17" max="17" width="6" customWidth="1"/>
    <col min="18" max="18" width="20.5" bestFit="1" customWidth="1"/>
    <col min="19" max="19" width="10.69921875" bestFit="1" customWidth="1"/>
    <col min="20" max="20" width="13.69921875" customWidth="1"/>
    <col min="21" max="21" width="11" customWidth="1"/>
    <col min="22" max="23" width="9.59765625" customWidth="1"/>
    <col min="24" max="24" width="11.59765625" customWidth="1"/>
    <col min="25" max="25" width="12.19921875" customWidth="1"/>
    <col min="27" max="27" width="9.3984375" bestFit="1" customWidth="1"/>
    <col min="28" max="28" width="8.69921875" bestFit="1" customWidth="1"/>
    <col min="32" max="32" width="9.3984375" bestFit="1" customWidth="1"/>
  </cols>
  <sheetData>
    <row r="1" spans="2:29" ht="14.4" thickBot="1" x14ac:dyDescent="0.3">
      <c r="C1" s="2" t="s">
        <v>168</v>
      </c>
      <c r="D1" s="2" t="s">
        <v>169</v>
      </c>
      <c r="E1" s="2" t="s">
        <v>167</v>
      </c>
      <c r="F1" s="2" t="s">
        <v>170</v>
      </c>
      <c r="G1" s="2" t="s">
        <v>171</v>
      </c>
    </row>
    <row r="2" spans="2:29" ht="31.8" thickBot="1" x14ac:dyDescent="0.35">
      <c r="C2" s="22" t="s">
        <v>173</v>
      </c>
      <c r="D2" s="22" t="s">
        <v>172</v>
      </c>
      <c r="E2" s="23" t="s">
        <v>166</v>
      </c>
      <c r="F2" s="24" t="s">
        <v>107</v>
      </c>
      <c r="G2" s="25" t="s">
        <v>108</v>
      </c>
      <c r="K2" s="1"/>
      <c r="L2" s="365" t="s">
        <v>194</v>
      </c>
      <c r="M2" s="365" t="s">
        <v>195</v>
      </c>
      <c r="N2" s="365" t="s">
        <v>196</v>
      </c>
      <c r="O2" s="365" t="s">
        <v>197</v>
      </c>
      <c r="Q2" s="358"/>
    </row>
    <row r="3" spans="2:29" ht="15.6" thickBot="1" x14ac:dyDescent="0.3">
      <c r="B3" s="186" t="s">
        <v>121</v>
      </c>
      <c r="C3" s="189">
        <f>J61</f>
        <v>89300</v>
      </c>
      <c r="D3" s="190">
        <f>M61</f>
        <v>24295.01</v>
      </c>
      <c r="E3" s="191">
        <f>N61</f>
        <v>113595.01</v>
      </c>
      <c r="F3" s="192">
        <f>O61</f>
        <v>111095.01</v>
      </c>
      <c r="G3" s="193">
        <f>P61</f>
        <v>2500</v>
      </c>
      <c r="J3" s="902" t="s">
        <v>198</v>
      </c>
      <c r="K3" s="902"/>
      <c r="L3" s="359">
        <v>12</v>
      </c>
      <c r="M3" s="359">
        <v>52</v>
      </c>
      <c r="N3" s="359">
        <v>260</v>
      </c>
      <c r="O3" s="359">
        <v>2080</v>
      </c>
      <c r="Q3" s="360"/>
      <c r="R3" s="305"/>
      <c r="S3" s="305"/>
      <c r="T3" s="305"/>
      <c r="U3" s="305"/>
      <c r="V3" s="370" t="s">
        <v>204</v>
      </c>
      <c r="W3" s="371"/>
      <c r="X3" s="371"/>
      <c r="Y3" s="305"/>
      <c r="Z3" s="371"/>
      <c r="AA3" s="372"/>
      <c r="AB3" s="373"/>
      <c r="AC3" s="373"/>
    </row>
    <row r="4" spans="2:29" ht="15.6" thickBot="1" x14ac:dyDescent="0.3">
      <c r="K4" s="1"/>
      <c r="L4" s="360"/>
      <c r="M4" s="360"/>
      <c r="N4" s="360"/>
      <c r="O4" s="360"/>
      <c r="Q4" s="360"/>
      <c r="R4" s="305"/>
      <c r="S4" s="305"/>
      <c r="T4" s="305"/>
      <c r="U4" s="305"/>
      <c r="V4" s="370" t="s">
        <v>205</v>
      </c>
      <c r="W4" s="371"/>
      <c r="X4" s="371"/>
      <c r="Y4" s="305"/>
      <c r="Z4" s="371"/>
      <c r="AA4" s="372"/>
      <c r="AB4" s="373"/>
      <c r="AC4" s="373"/>
    </row>
    <row r="5" spans="2:29" ht="15.6" thickBot="1" x14ac:dyDescent="0.3">
      <c r="B5" s="213" t="s">
        <v>130</v>
      </c>
      <c r="C5" s="216">
        <f>AA61</f>
        <v>1236</v>
      </c>
      <c r="D5" s="217">
        <f>AD61</f>
        <v>106.41959999999999</v>
      </c>
      <c r="E5" s="218">
        <f>AE61</f>
        <v>1342.4195999999999</v>
      </c>
      <c r="F5" s="219">
        <f>AF61</f>
        <v>1342.4195999999999</v>
      </c>
      <c r="G5" s="220">
        <f>AG61</f>
        <v>0</v>
      </c>
      <c r="J5" s="903" t="s">
        <v>199</v>
      </c>
      <c r="K5" s="903"/>
      <c r="L5" s="361">
        <v>9</v>
      </c>
      <c r="M5" s="361">
        <v>40</v>
      </c>
      <c r="N5" s="361">
        <v>273</v>
      </c>
      <c r="O5" s="361">
        <v>1560</v>
      </c>
      <c r="Q5" s="360"/>
      <c r="R5" s="374" t="s">
        <v>206</v>
      </c>
      <c r="S5" s="305"/>
      <c r="T5" s="305"/>
      <c r="U5" s="305"/>
      <c r="V5" s="305"/>
      <c r="W5" s="305"/>
      <c r="X5" s="305"/>
      <c r="Y5" s="305"/>
      <c r="Z5" s="305"/>
      <c r="AA5" s="373"/>
      <c r="AB5" s="373"/>
      <c r="AC5" s="373"/>
    </row>
    <row r="6" spans="2:29" ht="15.6" thickBot="1" x14ac:dyDescent="0.3">
      <c r="J6" s="904" t="s">
        <v>200</v>
      </c>
      <c r="K6" s="904"/>
      <c r="L6" s="362">
        <v>4.5</v>
      </c>
      <c r="M6" s="362">
        <v>20</v>
      </c>
      <c r="N6" s="362">
        <v>153</v>
      </c>
      <c r="O6" s="362">
        <v>780</v>
      </c>
      <c r="Q6" s="360"/>
      <c r="R6" s="305"/>
      <c r="S6" s="305" t="s">
        <v>207</v>
      </c>
      <c r="T6" s="375"/>
      <c r="U6" s="375"/>
      <c r="V6" s="375"/>
      <c r="W6" s="375"/>
      <c r="X6" s="375"/>
      <c r="Y6" s="375"/>
      <c r="Z6" s="375"/>
      <c r="AA6" s="376"/>
      <c r="AB6" s="376"/>
      <c r="AC6" s="376"/>
    </row>
    <row r="7" spans="2:29" ht="15.6" thickBot="1" x14ac:dyDescent="0.3">
      <c r="B7" s="236" t="s">
        <v>138</v>
      </c>
      <c r="C7" s="239">
        <f>J108</f>
        <v>0</v>
      </c>
      <c r="D7" s="240">
        <f>M108</f>
        <v>0</v>
      </c>
      <c r="E7" s="241">
        <f>N108</f>
        <v>0</v>
      </c>
      <c r="F7" s="242">
        <f>O108</f>
        <v>0</v>
      </c>
      <c r="G7" s="243">
        <f>P108</f>
        <v>0</v>
      </c>
      <c r="J7" s="904" t="s">
        <v>201</v>
      </c>
      <c r="K7" s="904"/>
      <c r="L7" s="362">
        <v>4.5</v>
      </c>
      <c r="M7" s="362">
        <v>20</v>
      </c>
      <c r="N7" s="362">
        <v>119</v>
      </c>
      <c r="O7" s="362">
        <v>780</v>
      </c>
      <c r="Q7" s="360"/>
      <c r="T7" s="377"/>
      <c r="U7" s="767" t="s">
        <v>75</v>
      </c>
      <c r="V7" s="767"/>
      <c r="W7" s="377"/>
      <c r="X7" s="768" t="s">
        <v>76</v>
      </c>
      <c r="Y7" s="768"/>
      <c r="Z7" s="377"/>
      <c r="AA7" s="769" t="s">
        <v>77</v>
      </c>
      <c r="AB7" s="769"/>
      <c r="AC7" s="381"/>
    </row>
    <row r="8" spans="2:29" ht="15.6" thickBot="1" x14ac:dyDescent="0.3">
      <c r="T8" s="377"/>
      <c r="U8" s="770" t="s">
        <v>79</v>
      </c>
      <c r="V8" s="770"/>
      <c r="W8" s="377"/>
      <c r="X8" s="771" t="s">
        <v>208</v>
      </c>
      <c r="Y8" s="771"/>
      <c r="Z8" s="377"/>
      <c r="AA8" s="772" t="s">
        <v>80</v>
      </c>
      <c r="AB8" s="772"/>
      <c r="AC8" s="381"/>
    </row>
    <row r="9" spans="2:29" ht="15.6" thickBot="1" x14ac:dyDescent="0.3">
      <c r="B9" s="255" t="s">
        <v>143</v>
      </c>
      <c r="C9" s="258">
        <f>AA108</f>
        <v>0</v>
      </c>
      <c r="D9" s="259">
        <f>AD108</f>
        <v>0</v>
      </c>
      <c r="E9" s="260">
        <f>AE108</f>
        <v>0</v>
      </c>
      <c r="F9" s="261">
        <f>AF108</f>
        <v>0</v>
      </c>
      <c r="G9" s="262">
        <f>AG108</f>
        <v>0</v>
      </c>
      <c r="J9" s="905" t="s">
        <v>202</v>
      </c>
      <c r="K9" s="905"/>
      <c r="L9" s="363">
        <v>3</v>
      </c>
      <c r="M9" s="363">
        <v>13</v>
      </c>
      <c r="N9" s="363">
        <v>75</v>
      </c>
      <c r="O9" s="363">
        <v>520</v>
      </c>
      <c r="Q9" s="360"/>
      <c r="T9" s="382"/>
      <c r="U9" s="378" t="s">
        <v>209</v>
      </c>
      <c r="V9" s="378" t="s">
        <v>82</v>
      </c>
      <c r="W9" s="382"/>
      <c r="X9" s="379" t="s">
        <v>210</v>
      </c>
      <c r="Y9" s="379" t="s">
        <v>82</v>
      </c>
      <c r="Z9" s="382"/>
      <c r="AA9" s="380" t="s">
        <v>210</v>
      </c>
      <c r="AB9" s="380" t="s">
        <v>82</v>
      </c>
      <c r="AC9" s="383"/>
    </row>
    <row r="10" spans="2:29" ht="15.6" thickBot="1" x14ac:dyDescent="0.3">
      <c r="T10" s="382"/>
      <c r="U10" s="1"/>
      <c r="V10" s="1"/>
      <c r="W10" s="382"/>
      <c r="X10" s="1"/>
      <c r="Y10" s="1"/>
      <c r="Z10" s="382"/>
      <c r="AA10" s="1"/>
      <c r="AB10" s="1"/>
      <c r="AC10" s="383"/>
    </row>
    <row r="11" spans="2:29" ht="16.2" thickBot="1" x14ac:dyDescent="0.35">
      <c r="B11" s="288" t="s">
        <v>146</v>
      </c>
      <c r="C11" s="291">
        <f>J155</f>
        <v>0</v>
      </c>
      <c r="D11" s="292">
        <f>M155</f>
        <v>0</v>
      </c>
      <c r="E11" s="293">
        <f>N155</f>
        <v>0</v>
      </c>
      <c r="F11" s="294">
        <f>O155</f>
        <v>0</v>
      </c>
      <c r="G11" s="295">
        <f>P155</f>
        <v>0</v>
      </c>
      <c r="T11" s="384"/>
      <c r="U11" s="385">
        <v>5</v>
      </c>
      <c r="V11" s="386">
        <f>U11*0.03</f>
        <v>0.15</v>
      </c>
      <c r="W11" s="387"/>
      <c r="X11" s="388">
        <f>U11</f>
        <v>5</v>
      </c>
      <c r="Y11" s="389">
        <f>X11*0.09</f>
        <v>0.44999999999999996</v>
      </c>
      <c r="Z11" s="387"/>
      <c r="AA11" s="390">
        <f>U11</f>
        <v>5</v>
      </c>
      <c r="AB11" s="391">
        <f>AA11*0.12</f>
        <v>0.6</v>
      </c>
      <c r="AC11" s="384"/>
    </row>
    <row r="13" spans="2:29" ht="15.6" customHeight="1" x14ac:dyDescent="0.3">
      <c r="C13" s="51">
        <f t="shared" ref="C13:D13" si="0">SUM(C3+C5+C7+C9+C11)</f>
        <v>90536</v>
      </c>
      <c r="D13" s="51">
        <f t="shared" si="0"/>
        <v>24401.429599999999</v>
      </c>
      <c r="E13" s="51">
        <f>SUM(E3+E5+E7+E9+E11)</f>
        <v>114937.42959999999</v>
      </c>
      <c r="F13" s="51">
        <f>SUM(F3+F5+F7+F9+F11)</f>
        <v>112437.42959999999</v>
      </c>
      <c r="G13" s="51">
        <f>SUM(G3+G5+G7+G9+G11)</f>
        <v>2500</v>
      </c>
      <c r="H13" s="364" t="s">
        <v>174</v>
      </c>
      <c r="J13" s="364"/>
      <c r="K13" s="364"/>
    </row>
    <row r="16" spans="2:29" ht="14.4" thickBot="1" x14ac:dyDescent="0.3"/>
    <row r="17" spans="1:33" ht="21.6" customHeight="1" thickBot="1" x14ac:dyDescent="0.35">
      <c r="A17" s="92" t="s">
        <v>121</v>
      </c>
      <c r="B17" s="94" t="s">
        <v>131</v>
      </c>
      <c r="C17" s="95"/>
      <c r="D17" s="93" t="s">
        <v>132</v>
      </c>
      <c r="E17" s="870"/>
      <c r="F17" s="871"/>
      <c r="G17" s="906" t="s">
        <v>133</v>
      </c>
      <c r="H17" s="907"/>
      <c r="I17" s="907"/>
      <c r="J17" s="907"/>
      <c r="K17" s="907"/>
      <c r="L17" s="907"/>
      <c r="M17" s="907"/>
      <c r="N17" s="907"/>
      <c r="O17" s="907"/>
      <c r="P17" s="908"/>
      <c r="R17" s="86" t="s">
        <v>130</v>
      </c>
      <c r="S17" s="87" t="s">
        <v>131</v>
      </c>
      <c r="T17" s="88"/>
      <c r="U17" s="89" t="s">
        <v>132</v>
      </c>
      <c r="V17" s="870"/>
      <c r="W17" s="871"/>
      <c r="X17" s="855" t="s">
        <v>133</v>
      </c>
      <c r="Y17" s="893"/>
      <c r="Z17" s="893"/>
      <c r="AA17" s="893"/>
      <c r="AB17" s="893"/>
      <c r="AC17" s="893"/>
      <c r="AD17" s="893"/>
      <c r="AE17" s="893"/>
      <c r="AF17" s="893"/>
      <c r="AG17" s="894"/>
    </row>
    <row r="18" spans="1:33" ht="31.95" customHeight="1" thickBot="1" x14ac:dyDescent="0.3">
      <c r="A18" s="19" t="s">
        <v>135</v>
      </c>
      <c r="B18" s="20" t="s">
        <v>100</v>
      </c>
      <c r="C18" s="21" t="s">
        <v>92</v>
      </c>
      <c r="D18" s="909" t="s">
        <v>101</v>
      </c>
      <c r="E18" s="910"/>
      <c r="F18" s="911"/>
      <c r="G18" s="912" t="s">
        <v>102</v>
      </c>
      <c r="H18" s="913"/>
      <c r="I18" s="914"/>
      <c r="J18" s="22" t="s">
        <v>103</v>
      </c>
      <c r="K18" s="912" t="s">
        <v>104</v>
      </c>
      <c r="L18" s="914"/>
      <c r="M18" s="22" t="s">
        <v>105</v>
      </c>
      <c r="N18" s="23" t="s">
        <v>106</v>
      </c>
      <c r="O18" s="24" t="s">
        <v>107</v>
      </c>
      <c r="P18" s="25" t="s">
        <v>108</v>
      </c>
      <c r="R18" s="64" t="s">
        <v>122</v>
      </c>
      <c r="S18" s="65" t="s">
        <v>100</v>
      </c>
      <c r="T18" s="66" t="s">
        <v>92</v>
      </c>
      <c r="U18" s="895" t="s">
        <v>123</v>
      </c>
      <c r="V18" s="896"/>
      <c r="W18" s="897"/>
      <c r="X18" s="898" t="s">
        <v>102</v>
      </c>
      <c r="Y18" s="899"/>
      <c r="Z18" s="900"/>
      <c r="AA18" s="68" t="s">
        <v>103</v>
      </c>
      <c r="AB18" s="898" t="s">
        <v>124</v>
      </c>
      <c r="AC18" s="900"/>
      <c r="AD18" s="68" t="s">
        <v>105</v>
      </c>
      <c r="AE18" s="69" t="s">
        <v>125</v>
      </c>
      <c r="AF18" s="70" t="s">
        <v>107</v>
      </c>
      <c r="AG18" s="71" t="s">
        <v>108</v>
      </c>
    </row>
    <row r="19" spans="1:33" x14ac:dyDescent="0.25">
      <c r="A19" s="26"/>
      <c r="B19" s="27"/>
      <c r="C19" s="7">
        <v>175000</v>
      </c>
      <c r="D19" s="811">
        <v>0.5</v>
      </c>
      <c r="E19" s="811"/>
      <c r="F19" s="811"/>
      <c r="G19" s="901">
        <f>D19*12</f>
        <v>6</v>
      </c>
      <c r="H19" s="901"/>
      <c r="I19" s="901"/>
      <c r="J19" s="8">
        <f>C19*D19</f>
        <v>87500</v>
      </c>
      <c r="K19" s="811">
        <v>0.2707</v>
      </c>
      <c r="L19" s="811"/>
      <c r="M19" s="9">
        <f>J19*K19</f>
        <v>23686.25</v>
      </c>
      <c r="N19" s="29">
        <f>J19+M19</f>
        <v>111186.25</v>
      </c>
      <c r="O19" s="11">
        <f>N19-P19</f>
        <v>108686.25</v>
      </c>
      <c r="P19" s="30">
        <v>2500</v>
      </c>
      <c r="R19" s="297">
        <f t="shared" ref="R19:R31" si="1">A19</f>
        <v>0</v>
      </c>
      <c r="S19" s="297">
        <f t="shared" ref="S19:S31" si="2">B19</f>
        <v>0</v>
      </c>
      <c r="T19" s="54">
        <f t="shared" ref="T19:T31" si="3">C19*1.03</f>
        <v>180250</v>
      </c>
      <c r="U19" s="811"/>
      <c r="V19" s="811"/>
      <c r="W19" s="811"/>
      <c r="X19" s="892">
        <f t="shared" ref="X19:X31" si="4">U19*12</f>
        <v>0</v>
      </c>
      <c r="Y19" s="892"/>
      <c r="Z19" s="892"/>
      <c r="AA19" s="55">
        <f t="shared" ref="AA19:AA31" si="5">T19*U19</f>
        <v>0</v>
      </c>
      <c r="AB19" s="795">
        <f t="shared" ref="AB19:AB31" si="6">K19</f>
        <v>0.2707</v>
      </c>
      <c r="AC19" s="795"/>
      <c r="AD19" s="9">
        <f t="shared" ref="AD19:AD31" si="7">AA19*AB19</f>
        <v>0</v>
      </c>
      <c r="AE19" s="29">
        <f t="shared" ref="AE19:AE31" si="8">AA19+AD19</f>
        <v>0</v>
      </c>
      <c r="AF19" s="11">
        <f t="shared" ref="AF19:AF31" si="9">AE19-AG19</f>
        <v>0</v>
      </c>
      <c r="AG19" s="30"/>
    </row>
    <row r="20" spans="1:33" x14ac:dyDescent="0.25">
      <c r="A20" s="26"/>
      <c r="B20" s="27"/>
      <c r="C20" s="7"/>
      <c r="D20" s="844"/>
      <c r="E20" s="845"/>
      <c r="F20" s="846"/>
      <c r="G20" s="901">
        <f>D20*12</f>
        <v>0</v>
      </c>
      <c r="H20" s="901"/>
      <c r="I20" s="901"/>
      <c r="J20" s="8">
        <f>C20*D20</f>
        <v>0</v>
      </c>
      <c r="K20" s="811">
        <v>0.40300000000000002</v>
      </c>
      <c r="L20" s="811"/>
      <c r="M20" s="9">
        <f t="shared" ref="M20:M22" si="10">J20*K20</f>
        <v>0</v>
      </c>
      <c r="N20" s="29">
        <f t="shared" ref="N20:N22" si="11">J20+M20</f>
        <v>0</v>
      </c>
      <c r="O20" s="11">
        <f t="shared" ref="O20:O48" si="12">N20-P20</f>
        <v>0</v>
      </c>
      <c r="P20" s="30"/>
      <c r="R20" s="297">
        <f t="shared" si="1"/>
        <v>0</v>
      </c>
      <c r="S20" s="297">
        <f t="shared" si="2"/>
        <v>0</v>
      </c>
      <c r="T20" s="54">
        <f t="shared" si="3"/>
        <v>0</v>
      </c>
      <c r="U20" s="844"/>
      <c r="V20" s="845"/>
      <c r="W20" s="846"/>
      <c r="X20" s="892">
        <f t="shared" si="4"/>
        <v>0</v>
      </c>
      <c r="Y20" s="892"/>
      <c r="Z20" s="892"/>
      <c r="AA20" s="55">
        <f t="shared" si="5"/>
        <v>0</v>
      </c>
      <c r="AB20" s="795">
        <f t="shared" si="6"/>
        <v>0.40300000000000002</v>
      </c>
      <c r="AC20" s="795"/>
      <c r="AD20" s="9">
        <f t="shared" si="7"/>
        <v>0</v>
      </c>
      <c r="AE20" s="29">
        <f t="shared" si="8"/>
        <v>0</v>
      </c>
      <c r="AF20" s="11">
        <f t="shared" si="9"/>
        <v>0</v>
      </c>
      <c r="AG20" s="30"/>
    </row>
    <row r="21" spans="1:33" x14ac:dyDescent="0.25">
      <c r="A21" s="26"/>
      <c r="B21" s="32"/>
      <c r="C21" s="159"/>
      <c r="D21" s="844"/>
      <c r="E21" s="845"/>
      <c r="F21" s="846"/>
      <c r="G21" s="901">
        <f t="shared" ref="G21:G31" si="13">D21*12</f>
        <v>0</v>
      </c>
      <c r="H21" s="901"/>
      <c r="I21" s="901"/>
      <c r="J21" s="8">
        <f t="shared" ref="J21:J31" si="14">C21*D21</f>
        <v>0</v>
      </c>
      <c r="K21" s="811">
        <v>0.39710000000000001</v>
      </c>
      <c r="L21" s="811"/>
      <c r="M21" s="9">
        <f t="shared" si="10"/>
        <v>0</v>
      </c>
      <c r="N21" s="29">
        <f t="shared" si="11"/>
        <v>0</v>
      </c>
      <c r="O21" s="160">
        <f t="shared" si="12"/>
        <v>0</v>
      </c>
      <c r="P21" s="161"/>
      <c r="R21" s="297">
        <f t="shared" si="1"/>
        <v>0</v>
      </c>
      <c r="S21" s="297">
        <f t="shared" si="2"/>
        <v>0</v>
      </c>
      <c r="T21" s="54">
        <f t="shared" si="3"/>
        <v>0</v>
      </c>
      <c r="U21" s="844"/>
      <c r="V21" s="845"/>
      <c r="W21" s="846"/>
      <c r="X21" s="892">
        <f t="shared" si="4"/>
        <v>0</v>
      </c>
      <c r="Y21" s="892"/>
      <c r="Z21" s="892"/>
      <c r="AA21" s="55">
        <f t="shared" si="5"/>
        <v>0</v>
      </c>
      <c r="AB21" s="795">
        <f t="shared" si="6"/>
        <v>0.39710000000000001</v>
      </c>
      <c r="AC21" s="795"/>
      <c r="AD21" s="9">
        <f t="shared" si="7"/>
        <v>0</v>
      </c>
      <c r="AE21" s="29">
        <f t="shared" si="8"/>
        <v>0</v>
      </c>
      <c r="AF21" s="11">
        <f t="shared" si="9"/>
        <v>0</v>
      </c>
      <c r="AG21" s="30"/>
    </row>
    <row r="22" spans="1:33" x14ac:dyDescent="0.25">
      <c r="A22" s="26"/>
      <c r="B22" s="27"/>
      <c r="C22" s="7"/>
      <c r="D22" s="844"/>
      <c r="E22" s="845"/>
      <c r="F22" s="846"/>
      <c r="G22" s="901">
        <f t="shared" si="13"/>
        <v>0</v>
      </c>
      <c r="H22" s="901"/>
      <c r="I22" s="901"/>
      <c r="J22" s="8">
        <f t="shared" si="14"/>
        <v>0</v>
      </c>
      <c r="K22" s="811">
        <v>0.33350000000000002</v>
      </c>
      <c r="L22" s="811"/>
      <c r="M22" s="9">
        <f t="shared" si="10"/>
        <v>0</v>
      </c>
      <c r="N22" s="29">
        <f t="shared" si="11"/>
        <v>0</v>
      </c>
      <c r="O22" s="11">
        <f t="shared" si="12"/>
        <v>0</v>
      </c>
      <c r="P22" s="30"/>
      <c r="R22" s="297">
        <f t="shared" si="1"/>
        <v>0</v>
      </c>
      <c r="S22" s="297">
        <f t="shared" si="2"/>
        <v>0</v>
      </c>
      <c r="T22" s="54">
        <f t="shared" si="3"/>
        <v>0</v>
      </c>
      <c r="U22" s="844"/>
      <c r="V22" s="845"/>
      <c r="W22" s="846"/>
      <c r="X22" s="892">
        <f t="shared" si="4"/>
        <v>0</v>
      </c>
      <c r="Y22" s="892"/>
      <c r="Z22" s="892"/>
      <c r="AA22" s="55">
        <f t="shared" si="5"/>
        <v>0</v>
      </c>
      <c r="AB22" s="795">
        <f t="shared" si="6"/>
        <v>0.33350000000000002</v>
      </c>
      <c r="AC22" s="795"/>
      <c r="AD22" s="9">
        <f t="shared" si="7"/>
        <v>0</v>
      </c>
      <c r="AE22" s="29">
        <f t="shared" si="8"/>
        <v>0</v>
      </c>
      <c r="AF22" s="11">
        <f t="shared" si="9"/>
        <v>0</v>
      </c>
      <c r="AG22" s="30"/>
    </row>
    <row r="23" spans="1:33" x14ac:dyDescent="0.25">
      <c r="A23" s="26"/>
      <c r="B23" s="27"/>
      <c r="C23" s="31"/>
      <c r="D23" s="811"/>
      <c r="E23" s="811"/>
      <c r="F23" s="811"/>
      <c r="G23" s="901">
        <f t="shared" si="13"/>
        <v>0</v>
      </c>
      <c r="H23" s="901"/>
      <c r="I23" s="901"/>
      <c r="J23" s="8">
        <f t="shared" si="14"/>
        <v>0</v>
      </c>
      <c r="K23" s="811">
        <v>8.6099999999999996E-2</v>
      </c>
      <c r="L23" s="811"/>
      <c r="M23" s="9">
        <f>J23*K23</f>
        <v>0</v>
      </c>
      <c r="N23" s="29">
        <f>J23+M23</f>
        <v>0</v>
      </c>
      <c r="O23" s="11">
        <f t="shared" si="12"/>
        <v>0</v>
      </c>
      <c r="P23" s="30"/>
      <c r="R23" s="297">
        <f t="shared" si="1"/>
        <v>0</v>
      </c>
      <c r="S23" s="297">
        <f t="shared" si="2"/>
        <v>0</v>
      </c>
      <c r="T23" s="54">
        <f t="shared" si="3"/>
        <v>0</v>
      </c>
      <c r="U23" s="811"/>
      <c r="V23" s="811"/>
      <c r="W23" s="811"/>
      <c r="X23" s="892">
        <f t="shared" si="4"/>
        <v>0</v>
      </c>
      <c r="Y23" s="892"/>
      <c r="Z23" s="892"/>
      <c r="AA23" s="55">
        <f t="shared" si="5"/>
        <v>0</v>
      </c>
      <c r="AB23" s="795">
        <f t="shared" si="6"/>
        <v>8.6099999999999996E-2</v>
      </c>
      <c r="AC23" s="795"/>
      <c r="AD23" s="9">
        <f t="shared" si="7"/>
        <v>0</v>
      </c>
      <c r="AE23" s="29">
        <f t="shared" si="8"/>
        <v>0</v>
      </c>
      <c r="AF23" s="11">
        <f t="shared" si="9"/>
        <v>0</v>
      </c>
      <c r="AG23" s="30"/>
    </row>
    <row r="24" spans="1:33" x14ac:dyDescent="0.25">
      <c r="A24" s="26"/>
      <c r="B24" s="27"/>
      <c r="C24" s="31"/>
      <c r="D24" s="811"/>
      <c r="E24" s="811"/>
      <c r="F24" s="811"/>
      <c r="G24" s="901">
        <f t="shared" si="13"/>
        <v>0</v>
      </c>
      <c r="H24" s="901"/>
      <c r="I24" s="901"/>
      <c r="J24" s="8">
        <f t="shared" si="14"/>
        <v>0</v>
      </c>
      <c r="K24" s="811"/>
      <c r="L24" s="811"/>
      <c r="M24" s="9">
        <f>J24*K24</f>
        <v>0</v>
      </c>
      <c r="N24" s="29">
        <f>J24+M24</f>
        <v>0</v>
      </c>
      <c r="O24" s="11">
        <f t="shared" si="12"/>
        <v>0</v>
      </c>
      <c r="P24" s="30"/>
      <c r="R24" s="297">
        <f t="shared" si="1"/>
        <v>0</v>
      </c>
      <c r="S24" s="297">
        <f t="shared" si="2"/>
        <v>0</v>
      </c>
      <c r="T24" s="54">
        <f t="shared" si="3"/>
        <v>0</v>
      </c>
      <c r="U24" s="811"/>
      <c r="V24" s="811"/>
      <c r="W24" s="811"/>
      <c r="X24" s="892">
        <f t="shared" si="4"/>
        <v>0</v>
      </c>
      <c r="Y24" s="892"/>
      <c r="Z24" s="892"/>
      <c r="AA24" s="55">
        <f t="shared" si="5"/>
        <v>0</v>
      </c>
      <c r="AB24" s="795">
        <f t="shared" si="6"/>
        <v>0</v>
      </c>
      <c r="AC24" s="795"/>
      <c r="AD24" s="9">
        <f t="shared" si="7"/>
        <v>0</v>
      </c>
      <c r="AE24" s="29">
        <f t="shared" si="8"/>
        <v>0</v>
      </c>
      <c r="AF24" s="11">
        <f t="shared" si="9"/>
        <v>0</v>
      </c>
      <c r="AG24" s="30"/>
    </row>
    <row r="25" spans="1:33" x14ac:dyDescent="0.25">
      <c r="A25" s="26"/>
      <c r="B25" s="27"/>
      <c r="C25" s="31"/>
      <c r="D25" s="811"/>
      <c r="E25" s="811"/>
      <c r="F25" s="811"/>
      <c r="G25" s="901">
        <f t="shared" si="13"/>
        <v>0</v>
      </c>
      <c r="H25" s="901"/>
      <c r="I25" s="901"/>
      <c r="J25" s="8">
        <f t="shared" si="14"/>
        <v>0</v>
      </c>
      <c r="K25" s="811"/>
      <c r="L25" s="811"/>
      <c r="M25" s="9">
        <f>J25*K25</f>
        <v>0</v>
      </c>
      <c r="N25" s="29">
        <f>J25+M25</f>
        <v>0</v>
      </c>
      <c r="O25" s="11">
        <f t="shared" si="12"/>
        <v>0</v>
      </c>
      <c r="P25" s="30"/>
      <c r="R25" s="297">
        <f t="shared" si="1"/>
        <v>0</v>
      </c>
      <c r="S25" s="297">
        <f t="shared" si="2"/>
        <v>0</v>
      </c>
      <c r="T25" s="54">
        <f t="shared" si="3"/>
        <v>0</v>
      </c>
      <c r="U25" s="811"/>
      <c r="V25" s="811"/>
      <c r="W25" s="811"/>
      <c r="X25" s="892">
        <f t="shared" si="4"/>
        <v>0</v>
      </c>
      <c r="Y25" s="892"/>
      <c r="Z25" s="892"/>
      <c r="AA25" s="55">
        <f t="shared" si="5"/>
        <v>0</v>
      </c>
      <c r="AB25" s="795">
        <f t="shared" si="6"/>
        <v>0</v>
      </c>
      <c r="AC25" s="795"/>
      <c r="AD25" s="9">
        <f t="shared" si="7"/>
        <v>0</v>
      </c>
      <c r="AE25" s="29">
        <f t="shared" si="8"/>
        <v>0</v>
      </c>
      <c r="AF25" s="11">
        <f t="shared" si="9"/>
        <v>0</v>
      </c>
      <c r="AG25" s="30"/>
    </row>
    <row r="26" spans="1:33" x14ac:dyDescent="0.25">
      <c r="A26" s="26"/>
      <c r="B26" s="27"/>
      <c r="C26" s="31"/>
      <c r="D26" s="811"/>
      <c r="E26" s="811"/>
      <c r="F26" s="811"/>
      <c r="G26" s="901">
        <f t="shared" si="13"/>
        <v>0</v>
      </c>
      <c r="H26" s="901"/>
      <c r="I26" s="901"/>
      <c r="J26" s="8">
        <f t="shared" si="14"/>
        <v>0</v>
      </c>
      <c r="K26" s="811"/>
      <c r="L26" s="811"/>
      <c r="M26" s="9">
        <f t="shared" ref="M26:M30" si="15">J26*K26</f>
        <v>0</v>
      </c>
      <c r="N26" s="29">
        <f t="shared" ref="N26:N30" si="16">J26+M26</f>
        <v>0</v>
      </c>
      <c r="O26" s="11">
        <f t="shared" si="12"/>
        <v>0</v>
      </c>
      <c r="P26" s="30"/>
      <c r="R26" s="297">
        <f t="shared" si="1"/>
        <v>0</v>
      </c>
      <c r="S26" s="297">
        <f t="shared" si="2"/>
        <v>0</v>
      </c>
      <c r="T26" s="54">
        <f t="shared" si="3"/>
        <v>0</v>
      </c>
      <c r="U26" s="811"/>
      <c r="V26" s="811"/>
      <c r="W26" s="811"/>
      <c r="X26" s="892">
        <f t="shared" si="4"/>
        <v>0</v>
      </c>
      <c r="Y26" s="892"/>
      <c r="Z26" s="892"/>
      <c r="AA26" s="55">
        <f t="shared" si="5"/>
        <v>0</v>
      </c>
      <c r="AB26" s="795">
        <f t="shared" si="6"/>
        <v>0</v>
      </c>
      <c r="AC26" s="795"/>
      <c r="AD26" s="9">
        <f t="shared" si="7"/>
        <v>0</v>
      </c>
      <c r="AE26" s="29">
        <f t="shared" si="8"/>
        <v>0</v>
      </c>
      <c r="AF26" s="11">
        <f t="shared" si="9"/>
        <v>0</v>
      </c>
      <c r="AG26" s="30"/>
    </row>
    <row r="27" spans="1:33" x14ac:dyDescent="0.25">
      <c r="A27" s="26"/>
      <c r="B27" s="32"/>
      <c r="C27" s="33"/>
      <c r="D27" s="811"/>
      <c r="E27" s="811"/>
      <c r="F27" s="811"/>
      <c r="G27" s="901">
        <f t="shared" si="13"/>
        <v>0</v>
      </c>
      <c r="H27" s="901"/>
      <c r="I27" s="901"/>
      <c r="J27" s="8">
        <f t="shared" si="14"/>
        <v>0</v>
      </c>
      <c r="K27" s="811"/>
      <c r="L27" s="811"/>
      <c r="M27" s="9">
        <f t="shared" si="15"/>
        <v>0</v>
      </c>
      <c r="N27" s="29">
        <f t="shared" si="16"/>
        <v>0</v>
      </c>
      <c r="O27" s="11">
        <f t="shared" si="12"/>
        <v>0</v>
      </c>
      <c r="P27" s="30"/>
      <c r="R27" s="297">
        <f t="shared" si="1"/>
        <v>0</v>
      </c>
      <c r="S27" s="297">
        <f t="shared" si="2"/>
        <v>0</v>
      </c>
      <c r="T27" s="54">
        <f t="shared" si="3"/>
        <v>0</v>
      </c>
      <c r="U27" s="811"/>
      <c r="V27" s="811"/>
      <c r="W27" s="811"/>
      <c r="X27" s="892">
        <f t="shared" si="4"/>
        <v>0</v>
      </c>
      <c r="Y27" s="892"/>
      <c r="Z27" s="892"/>
      <c r="AA27" s="55">
        <f t="shared" si="5"/>
        <v>0</v>
      </c>
      <c r="AB27" s="795">
        <f t="shared" si="6"/>
        <v>0</v>
      </c>
      <c r="AC27" s="795"/>
      <c r="AD27" s="9">
        <f t="shared" si="7"/>
        <v>0</v>
      </c>
      <c r="AE27" s="29">
        <f t="shared" si="8"/>
        <v>0</v>
      </c>
      <c r="AF27" s="11">
        <f t="shared" si="9"/>
        <v>0</v>
      </c>
      <c r="AG27" s="30"/>
    </row>
    <row r="28" spans="1:33" x14ac:dyDescent="0.25">
      <c r="A28" s="26"/>
      <c r="B28" s="32"/>
      <c r="C28" s="33"/>
      <c r="D28" s="811"/>
      <c r="E28" s="811"/>
      <c r="F28" s="811"/>
      <c r="G28" s="901">
        <f t="shared" si="13"/>
        <v>0</v>
      </c>
      <c r="H28" s="901"/>
      <c r="I28" s="901"/>
      <c r="J28" s="8">
        <f t="shared" si="14"/>
        <v>0</v>
      </c>
      <c r="K28" s="811"/>
      <c r="L28" s="811"/>
      <c r="M28" s="9">
        <f t="shared" si="15"/>
        <v>0</v>
      </c>
      <c r="N28" s="29">
        <f t="shared" si="16"/>
        <v>0</v>
      </c>
      <c r="O28" s="11">
        <f t="shared" si="12"/>
        <v>0</v>
      </c>
      <c r="P28" s="30"/>
      <c r="R28" s="297">
        <f t="shared" si="1"/>
        <v>0</v>
      </c>
      <c r="S28" s="297">
        <f t="shared" si="2"/>
        <v>0</v>
      </c>
      <c r="T28" s="54">
        <f t="shared" si="3"/>
        <v>0</v>
      </c>
      <c r="U28" s="811"/>
      <c r="V28" s="811"/>
      <c r="W28" s="811"/>
      <c r="X28" s="892">
        <f t="shared" si="4"/>
        <v>0</v>
      </c>
      <c r="Y28" s="892"/>
      <c r="Z28" s="892"/>
      <c r="AA28" s="55">
        <f t="shared" si="5"/>
        <v>0</v>
      </c>
      <c r="AB28" s="795">
        <f t="shared" si="6"/>
        <v>0</v>
      </c>
      <c r="AC28" s="795"/>
      <c r="AD28" s="9">
        <f t="shared" si="7"/>
        <v>0</v>
      </c>
      <c r="AE28" s="29">
        <f t="shared" si="8"/>
        <v>0</v>
      </c>
      <c r="AF28" s="11">
        <f t="shared" si="9"/>
        <v>0</v>
      </c>
      <c r="AG28" s="30"/>
    </row>
    <row r="29" spans="1:33" ht="13.95" customHeight="1" x14ac:dyDescent="0.25">
      <c r="A29" s="26"/>
      <c r="B29" s="32"/>
      <c r="C29" s="33"/>
      <c r="D29" s="811"/>
      <c r="E29" s="811"/>
      <c r="F29" s="811"/>
      <c r="G29" s="901">
        <f t="shared" si="13"/>
        <v>0</v>
      </c>
      <c r="H29" s="901"/>
      <c r="I29" s="901"/>
      <c r="J29" s="8">
        <f t="shared" si="14"/>
        <v>0</v>
      </c>
      <c r="K29" s="811"/>
      <c r="L29" s="811"/>
      <c r="M29" s="9">
        <f t="shared" si="15"/>
        <v>0</v>
      </c>
      <c r="N29" s="29">
        <f t="shared" si="16"/>
        <v>0</v>
      </c>
      <c r="O29" s="11">
        <f t="shared" si="12"/>
        <v>0</v>
      </c>
      <c r="P29" s="30"/>
      <c r="R29" s="297">
        <f t="shared" si="1"/>
        <v>0</v>
      </c>
      <c r="S29" s="297">
        <f t="shared" si="2"/>
        <v>0</v>
      </c>
      <c r="T29" s="54">
        <f t="shared" si="3"/>
        <v>0</v>
      </c>
      <c r="U29" s="811"/>
      <c r="V29" s="811"/>
      <c r="W29" s="811"/>
      <c r="X29" s="892">
        <f t="shared" si="4"/>
        <v>0</v>
      </c>
      <c r="Y29" s="892"/>
      <c r="Z29" s="892"/>
      <c r="AA29" s="55">
        <f t="shared" si="5"/>
        <v>0</v>
      </c>
      <c r="AB29" s="795">
        <f t="shared" si="6"/>
        <v>0</v>
      </c>
      <c r="AC29" s="795"/>
      <c r="AD29" s="9">
        <f t="shared" si="7"/>
        <v>0</v>
      </c>
      <c r="AE29" s="29">
        <f t="shared" si="8"/>
        <v>0</v>
      </c>
      <c r="AF29" s="11">
        <f t="shared" si="9"/>
        <v>0</v>
      </c>
      <c r="AG29" s="30"/>
    </row>
    <row r="30" spans="1:33" x14ac:dyDescent="0.25">
      <c r="A30" s="26"/>
      <c r="B30" s="32"/>
      <c r="C30" s="33"/>
      <c r="D30" s="811"/>
      <c r="E30" s="811"/>
      <c r="F30" s="811"/>
      <c r="G30" s="901">
        <f t="shared" si="13"/>
        <v>0</v>
      </c>
      <c r="H30" s="901"/>
      <c r="I30" s="901"/>
      <c r="J30" s="8">
        <f t="shared" si="14"/>
        <v>0</v>
      </c>
      <c r="K30" s="811"/>
      <c r="L30" s="811"/>
      <c r="M30" s="9">
        <f t="shared" si="15"/>
        <v>0</v>
      </c>
      <c r="N30" s="29">
        <f t="shared" si="16"/>
        <v>0</v>
      </c>
      <c r="O30" s="11">
        <f t="shared" si="12"/>
        <v>0</v>
      </c>
      <c r="P30" s="30"/>
      <c r="R30" s="297">
        <f t="shared" si="1"/>
        <v>0</v>
      </c>
      <c r="S30" s="297">
        <f t="shared" si="2"/>
        <v>0</v>
      </c>
      <c r="T30" s="54">
        <f t="shared" si="3"/>
        <v>0</v>
      </c>
      <c r="U30" s="891"/>
      <c r="V30" s="891"/>
      <c r="W30" s="891"/>
      <c r="X30" s="892">
        <f t="shared" si="4"/>
        <v>0</v>
      </c>
      <c r="Y30" s="892"/>
      <c r="Z30" s="892"/>
      <c r="AA30" s="55">
        <f t="shared" si="5"/>
        <v>0</v>
      </c>
      <c r="AB30" s="795">
        <f t="shared" si="6"/>
        <v>0</v>
      </c>
      <c r="AC30" s="795"/>
      <c r="AD30" s="9">
        <f t="shared" si="7"/>
        <v>0</v>
      </c>
      <c r="AE30" s="29">
        <f t="shared" si="8"/>
        <v>0</v>
      </c>
      <c r="AF30" s="11">
        <f t="shared" si="9"/>
        <v>0</v>
      </c>
      <c r="AG30" s="30"/>
    </row>
    <row r="31" spans="1:33" x14ac:dyDescent="0.25">
      <c r="A31" s="26"/>
      <c r="B31" s="32"/>
      <c r="C31" s="33"/>
      <c r="D31" s="811"/>
      <c r="E31" s="811"/>
      <c r="F31" s="811"/>
      <c r="G31" s="901">
        <f t="shared" si="13"/>
        <v>0</v>
      </c>
      <c r="H31" s="901"/>
      <c r="I31" s="901"/>
      <c r="J31" s="8">
        <f t="shared" si="14"/>
        <v>0</v>
      </c>
      <c r="K31" s="811"/>
      <c r="L31" s="811"/>
      <c r="M31" s="9">
        <f>J31*K31</f>
        <v>0</v>
      </c>
      <c r="N31" s="29">
        <f>J31+M31</f>
        <v>0</v>
      </c>
      <c r="O31" s="11">
        <f t="shared" si="12"/>
        <v>0</v>
      </c>
      <c r="P31" s="30"/>
      <c r="R31" s="297">
        <f t="shared" si="1"/>
        <v>0</v>
      </c>
      <c r="S31" s="297">
        <f t="shared" si="2"/>
        <v>0</v>
      </c>
      <c r="T31" s="54">
        <f t="shared" si="3"/>
        <v>0</v>
      </c>
      <c r="U31" s="891"/>
      <c r="V31" s="891"/>
      <c r="W31" s="891"/>
      <c r="X31" s="892">
        <f t="shared" si="4"/>
        <v>0</v>
      </c>
      <c r="Y31" s="892"/>
      <c r="Z31" s="892"/>
      <c r="AA31" s="55">
        <f t="shared" si="5"/>
        <v>0</v>
      </c>
      <c r="AB31" s="795">
        <f t="shared" si="6"/>
        <v>0</v>
      </c>
      <c r="AC31" s="795"/>
      <c r="AD31" s="9">
        <f t="shared" si="7"/>
        <v>0</v>
      </c>
      <c r="AE31" s="29">
        <f t="shared" si="8"/>
        <v>0</v>
      </c>
      <c r="AF31" s="11">
        <f t="shared" si="9"/>
        <v>0</v>
      </c>
      <c r="AG31" s="30"/>
    </row>
    <row r="32" spans="1:33" ht="14.4" thickBot="1" x14ac:dyDescent="0.3">
      <c r="A32" s="832" t="s">
        <v>99</v>
      </c>
      <c r="B32" s="833"/>
      <c r="C32" s="833"/>
      <c r="D32" s="833"/>
      <c r="E32" s="833"/>
      <c r="F32" s="833"/>
      <c r="G32" s="833"/>
      <c r="H32" s="833"/>
      <c r="I32" s="834"/>
      <c r="J32" s="34">
        <f>SUM(J19:J31)</f>
        <v>87500</v>
      </c>
      <c r="K32" s="875"/>
      <c r="L32" s="876"/>
      <c r="M32" s="35">
        <f>SUM(M19:M31)</f>
        <v>23686.25</v>
      </c>
      <c r="N32" s="36">
        <f>SUM(N19:N31)</f>
        <v>111186.25</v>
      </c>
      <c r="O32" s="37">
        <f>SUM(O19:O31)</f>
        <v>108686.25</v>
      </c>
      <c r="P32" s="38">
        <f>SUM(P19:P31)</f>
        <v>2500</v>
      </c>
      <c r="R32" s="821" t="s">
        <v>99</v>
      </c>
      <c r="S32" s="822"/>
      <c r="T32" s="822"/>
      <c r="U32" s="822"/>
      <c r="V32" s="822"/>
      <c r="W32" s="822"/>
      <c r="X32" s="822"/>
      <c r="Y32" s="822"/>
      <c r="Z32" s="823"/>
      <c r="AA32" s="72">
        <f>SUM(AA19:AA26)</f>
        <v>0</v>
      </c>
      <c r="AB32" s="889"/>
      <c r="AC32" s="890"/>
      <c r="AD32" s="73">
        <f>SUM(AD19:AD26)</f>
        <v>0</v>
      </c>
      <c r="AE32" s="74">
        <f>SUM(AE19:AE26)</f>
        <v>0</v>
      </c>
      <c r="AF32" s="75">
        <f>SUM(AF19:AF26)</f>
        <v>0</v>
      </c>
      <c r="AG32" s="76">
        <f>SUM(AG19:AG26)</f>
        <v>0</v>
      </c>
    </row>
    <row r="33" spans="1:33" ht="63" thickBot="1" x14ac:dyDescent="0.3">
      <c r="A33" s="39" t="s">
        <v>134</v>
      </c>
      <c r="B33" s="40" t="s">
        <v>100</v>
      </c>
      <c r="C33" s="22" t="s">
        <v>92</v>
      </c>
      <c r="D33" s="41" t="s">
        <v>109</v>
      </c>
      <c r="E33" s="22" t="s">
        <v>110</v>
      </c>
      <c r="F33" s="42" t="s">
        <v>111</v>
      </c>
      <c r="G33" s="22" t="s">
        <v>112</v>
      </c>
      <c r="H33" s="42" t="s">
        <v>113</v>
      </c>
      <c r="I33" s="40" t="s">
        <v>114</v>
      </c>
      <c r="J33" s="22" t="s">
        <v>103</v>
      </c>
      <c r="K33" s="22" t="s">
        <v>137</v>
      </c>
      <c r="L33" s="22" t="s">
        <v>136</v>
      </c>
      <c r="M33" s="22" t="s">
        <v>105</v>
      </c>
      <c r="N33" s="23" t="s">
        <v>106</v>
      </c>
      <c r="O33" s="24" t="s">
        <v>107</v>
      </c>
      <c r="P33" s="25" t="s">
        <v>108</v>
      </c>
      <c r="R33" s="296" t="s">
        <v>126</v>
      </c>
      <c r="S33" s="67" t="s">
        <v>100</v>
      </c>
      <c r="T33" s="68" t="s">
        <v>92</v>
      </c>
      <c r="U33" s="78" t="s">
        <v>109</v>
      </c>
      <c r="V33" s="68" t="s">
        <v>127</v>
      </c>
      <c r="W33" s="79" t="s">
        <v>128</v>
      </c>
      <c r="X33" s="68" t="s">
        <v>112</v>
      </c>
      <c r="Y33" s="79" t="s">
        <v>113</v>
      </c>
      <c r="Z33" s="77" t="s">
        <v>114</v>
      </c>
      <c r="AA33" s="68" t="s">
        <v>103</v>
      </c>
      <c r="AB33" s="68" t="s">
        <v>115</v>
      </c>
      <c r="AC33" s="68" t="s">
        <v>116</v>
      </c>
      <c r="AD33" s="68" t="s">
        <v>105</v>
      </c>
      <c r="AE33" s="69" t="s">
        <v>125</v>
      </c>
      <c r="AF33" s="70" t="s">
        <v>107</v>
      </c>
      <c r="AG33" s="71" t="s">
        <v>108</v>
      </c>
    </row>
    <row r="34" spans="1:33" x14ac:dyDescent="0.25">
      <c r="A34" s="26"/>
      <c r="B34" s="27"/>
      <c r="C34" s="31">
        <v>72000</v>
      </c>
      <c r="D34" s="13">
        <f t="shared" ref="D34:D41" si="17">C34/9*3</f>
        <v>24000</v>
      </c>
      <c r="E34" s="28">
        <v>0.05</v>
      </c>
      <c r="F34" s="28"/>
      <c r="G34" s="14">
        <f>(E34*4.5)+(F34*4.5)</f>
        <v>0.22500000000000001</v>
      </c>
      <c r="H34" s="28"/>
      <c r="I34" s="15">
        <f>H34*3</f>
        <v>0</v>
      </c>
      <c r="J34" s="9">
        <f>(C34/2*E34)+(C34/2*F34)+(D34*H34)</f>
        <v>1800</v>
      </c>
      <c r="K34" s="28">
        <v>0.3382</v>
      </c>
      <c r="L34" s="28">
        <v>8.6099999999999996E-2</v>
      </c>
      <c r="M34" s="9">
        <f>(C34/2*E34*K34)+(C34/2*F34*K34)+(D34*H34*L34)</f>
        <v>608.76</v>
      </c>
      <c r="N34" s="29">
        <f t="shared" ref="N34:N41" si="18">J34+M34</f>
        <v>2408.7600000000002</v>
      </c>
      <c r="O34" s="11">
        <f t="shared" si="12"/>
        <v>2408.7600000000002</v>
      </c>
      <c r="P34" s="30"/>
      <c r="R34" s="297">
        <f t="shared" ref="R34:S41" si="19">A34</f>
        <v>0</v>
      </c>
      <c r="S34" s="297">
        <f t="shared" si="19"/>
        <v>0</v>
      </c>
      <c r="T34" s="54">
        <f t="shared" ref="T34:T41" si="20">C34*1.03</f>
        <v>74160</v>
      </c>
      <c r="U34" s="13">
        <f t="shared" ref="U34:U41" si="21">T34/9*3</f>
        <v>24720</v>
      </c>
      <c r="V34" s="28"/>
      <c r="W34" s="28"/>
      <c r="X34" s="14">
        <f t="shared" ref="X34:X41" si="22">(V34*4.5)+(W34*4.5)</f>
        <v>0</v>
      </c>
      <c r="Y34" s="80">
        <v>0.05</v>
      </c>
      <c r="Z34" s="57">
        <f t="shared" ref="Z34:Z41" si="23">Y34*3</f>
        <v>0.15000000000000002</v>
      </c>
      <c r="AA34" s="58">
        <f t="shared" ref="AA34:AA41" si="24">(T34/2*V34)+(T34/2*W34)+(U34*Y34)</f>
        <v>1236</v>
      </c>
      <c r="AB34" s="56">
        <f t="shared" ref="AB34:AC41" si="25">K34</f>
        <v>0.3382</v>
      </c>
      <c r="AC34" s="56">
        <f t="shared" si="25"/>
        <v>8.6099999999999996E-2</v>
      </c>
      <c r="AD34" s="9">
        <f t="shared" ref="AD34:AD41" si="26">(T34/2*V34*AB34)+(T34/2*W34*AB34)+(U34*Y34*AC34)</f>
        <v>106.41959999999999</v>
      </c>
      <c r="AE34" s="29">
        <f t="shared" ref="AE34:AE41" si="27">AA34+AD34</f>
        <v>1342.4195999999999</v>
      </c>
      <c r="AF34" s="11">
        <f t="shared" ref="AF34:AF41" si="28">AE34-AG34</f>
        <v>1342.4195999999999</v>
      </c>
      <c r="AG34" s="30"/>
    </row>
    <row r="35" spans="1:33" x14ac:dyDescent="0.25">
      <c r="A35" s="26"/>
      <c r="B35" s="27"/>
      <c r="C35" s="31"/>
      <c r="D35" s="13">
        <f t="shared" si="17"/>
        <v>0</v>
      </c>
      <c r="E35" s="28"/>
      <c r="F35" s="28"/>
      <c r="G35" s="14">
        <f t="shared" ref="G35:G41" si="29">(E35*4.5)+(F35*4.5)</f>
        <v>0</v>
      </c>
      <c r="H35" s="28"/>
      <c r="I35" s="15">
        <f t="shared" ref="I35:I41" si="30">H35*3</f>
        <v>0</v>
      </c>
      <c r="J35" s="9">
        <f t="shared" ref="J35:J41" si="31">(C35/2*E35)+(C35/2*F35)+(D35*H35)</f>
        <v>0</v>
      </c>
      <c r="K35" s="28">
        <v>0.3448</v>
      </c>
      <c r="L35" s="28">
        <v>8.6099999999999996E-2</v>
      </c>
      <c r="M35" s="9">
        <f t="shared" ref="M35:M41" si="32">(C35/2*E35*K35)+(C35/2*F35*K35)+(D35*H35*L35)</f>
        <v>0</v>
      </c>
      <c r="N35" s="29">
        <f t="shared" si="18"/>
        <v>0</v>
      </c>
      <c r="O35" s="11">
        <f t="shared" si="12"/>
        <v>0</v>
      </c>
      <c r="P35" s="30"/>
      <c r="R35" s="297">
        <f t="shared" si="19"/>
        <v>0</v>
      </c>
      <c r="S35" s="297">
        <f t="shared" si="19"/>
        <v>0</v>
      </c>
      <c r="T35" s="54">
        <f t="shared" si="20"/>
        <v>0</v>
      </c>
      <c r="U35" s="13">
        <f t="shared" si="21"/>
        <v>0</v>
      </c>
      <c r="V35" s="28"/>
      <c r="W35" s="28"/>
      <c r="X35" s="14">
        <f t="shared" si="22"/>
        <v>0</v>
      </c>
      <c r="Y35" s="28"/>
      <c r="Z35" s="57">
        <f t="shared" si="23"/>
        <v>0</v>
      </c>
      <c r="AA35" s="58">
        <f t="shared" si="24"/>
        <v>0</v>
      </c>
      <c r="AB35" s="56">
        <f t="shared" si="25"/>
        <v>0.3448</v>
      </c>
      <c r="AC35" s="56">
        <f t="shared" si="25"/>
        <v>8.6099999999999996E-2</v>
      </c>
      <c r="AD35" s="9">
        <f t="shared" si="26"/>
        <v>0</v>
      </c>
      <c r="AE35" s="29">
        <f t="shared" si="27"/>
        <v>0</v>
      </c>
      <c r="AF35" s="11">
        <f t="shared" si="28"/>
        <v>0</v>
      </c>
      <c r="AG35" s="30"/>
    </row>
    <row r="36" spans="1:33" x14ac:dyDescent="0.25">
      <c r="A36" s="26"/>
      <c r="B36" s="27"/>
      <c r="C36" s="31"/>
      <c r="D36" s="13">
        <f t="shared" si="17"/>
        <v>0</v>
      </c>
      <c r="E36" s="28"/>
      <c r="F36" s="28"/>
      <c r="G36" s="14">
        <f t="shared" si="29"/>
        <v>0</v>
      </c>
      <c r="H36" s="28"/>
      <c r="I36" s="15">
        <f t="shared" si="30"/>
        <v>0</v>
      </c>
      <c r="J36" s="9">
        <f t="shared" si="31"/>
        <v>0</v>
      </c>
      <c r="K36" s="28">
        <v>0.3448</v>
      </c>
      <c r="L36" s="28">
        <v>8.6099999999999996E-2</v>
      </c>
      <c r="M36" s="9">
        <f t="shared" si="32"/>
        <v>0</v>
      </c>
      <c r="N36" s="29">
        <f t="shared" si="18"/>
        <v>0</v>
      </c>
      <c r="O36" s="11">
        <f t="shared" si="12"/>
        <v>0</v>
      </c>
      <c r="P36" s="30"/>
      <c r="R36" s="297">
        <f t="shared" si="19"/>
        <v>0</v>
      </c>
      <c r="S36" s="297">
        <f t="shared" si="19"/>
        <v>0</v>
      </c>
      <c r="T36" s="54">
        <f t="shared" si="20"/>
        <v>0</v>
      </c>
      <c r="U36" s="13">
        <f t="shared" si="21"/>
        <v>0</v>
      </c>
      <c r="V36" s="28"/>
      <c r="W36" s="28"/>
      <c r="X36" s="14">
        <f t="shared" si="22"/>
        <v>0</v>
      </c>
      <c r="Y36" s="28"/>
      <c r="Z36" s="57">
        <f t="shared" si="23"/>
        <v>0</v>
      </c>
      <c r="AA36" s="58">
        <f t="shared" si="24"/>
        <v>0</v>
      </c>
      <c r="AB36" s="56">
        <f t="shared" si="25"/>
        <v>0.3448</v>
      </c>
      <c r="AC36" s="56">
        <f t="shared" si="25"/>
        <v>8.6099999999999996E-2</v>
      </c>
      <c r="AD36" s="9">
        <f t="shared" si="26"/>
        <v>0</v>
      </c>
      <c r="AE36" s="29">
        <f t="shared" si="27"/>
        <v>0</v>
      </c>
      <c r="AF36" s="11">
        <f t="shared" si="28"/>
        <v>0</v>
      </c>
      <c r="AG36" s="30"/>
    </row>
    <row r="37" spans="1:33" x14ac:dyDescent="0.25">
      <c r="A37" s="26"/>
      <c r="B37" s="27"/>
      <c r="C37" s="31"/>
      <c r="D37" s="13">
        <f t="shared" si="17"/>
        <v>0</v>
      </c>
      <c r="E37" s="28"/>
      <c r="F37" s="28"/>
      <c r="G37" s="14">
        <f t="shared" si="29"/>
        <v>0</v>
      </c>
      <c r="H37" s="28"/>
      <c r="I37" s="15">
        <f t="shared" si="30"/>
        <v>0</v>
      </c>
      <c r="J37" s="9">
        <f t="shared" si="31"/>
        <v>0</v>
      </c>
      <c r="K37" s="28"/>
      <c r="L37" s="28">
        <v>8.6099999999999996E-2</v>
      </c>
      <c r="M37" s="9">
        <f t="shared" si="32"/>
        <v>0</v>
      </c>
      <c r="N37" s="29">
        <f t="shared" si="18"/>
        <v>0</v>
      </c>
      <c r="O37" s="11">
        <f t="shared" si="12"/>
        <v>0</v>
      </c>
      <c r="P37" s="30"/>
      <c r="R37" s="297">
        <f t="shared" si="19"/>
        <v>0</v>
      </c>
      <c r="S37" s="297">
        <f t="shared" si="19"/>
        <v>0</v>
      </c>
      <c r="T37" s="54">
        <f t="shared" si="20"/>
        <v>0</v>
      </c>
      <c r="U37" s="13">
        <f t="shared" si="21"/>
        <v>0</v>
      </c>
      <c r="V37" s="80"/>
      <c r="W37" s="80"/>
      <c r="X37" s="14">
        <f t="shared" si="22"/>
        <v>0</v>
      </c>
      <c r="Y37" s="28"/>
      <c r="Z37" s="57">
        <f t="shared" si="23"/>
        <v>0</v>
      </c>
      <c r="AA37" s="58">
        <f t="shared" si="24"/>
        <v>0</v>
      </c>
      <c r="AB37" s="56">
        <f t="shared" si="25"/>
        <v>0</v>
      </c>
      <c r="AC37" s="56">
        <f t="shared" si="25"/>
        <v>8.6099999999999996E-2</v>
      </c>
      <c r="AD37" s="9">
        <f t="shared" si="26"/>
        <v>0</v>
      </c>
      <c r="AE37" s="29">
        <f t="shared" si="27"/>
        <v>0</v>
      </c>
      <c r="AF37" s="11">
        <f t="shared" si="28"/>
        <v>0</v>
      </c>
      <c r="AG37" s="30"/>
    </row>
    <row r="38" spans="1:33" x14ac:dyDescent="0.25">
      <c r="A38" s="26"/>
      <c r="B38" s="27"/>
      <c r="C38" s="31"/>
      <c r="D38" s="13">
        <f t="shared" si="17"/>
        <v>0</v>
      </c>
      <c r="E38" s="28"/>
      <c r="F38" s="28"/>
      <c r="G38" s="14">
        <f t="shared" si="29"/>
        <v>0</v>
      </c>
      <c r="H38" s="28"/>
      <c r="I38" s="15">
        <f t="shared" si="30"/>
        <v>0</v>
      </c>
      <c r="J38" s="9">
        <f t="shared" si="31"/>
        <v>0</v>
      </c>
      <c r="K38" s="28"/>
      <c r="L38" s="28">
        <v>8.6099999999999996E-2</v>
      </c>
      <c r="M38" s="9">
        <f t="shared" si="32"/>
        <v>0</v>
      </c>
      <c r="N38" s="29">
        <f t="shared" si="18"/>
        <v>0</v>
      </c>
      <c r="O38" s="11">
        <f t="shared" si="12"/>
        <v>0</v>
      </c>
      <c r="P38" s="30"/>
      <c r="R38" s="297">
        <f t="shared" si="19"/>
        <v>0</v>
      </c>
      <c r="S38" s="297">
        <f t="shared" si="19"/>
        <v>0</v>
      </c>
      <c r="T38" s="54">
        <f t="shared" si="20"/>
        <v>0</v>
      </c>
      <c r="U38" s="13">
        <f t="shared" si="21"/>
        <v>0</v>
      </c>
      <c r="V38" s="80"/>
      <c r="W38" s="80"/>
      <c r="X38" s="14">
        <f t="shared" si="22"/>
        <v>0</v>
      </c>
      <c r="Y38" s="80"/>
      <c r="Z38" s="57">
        <f t="shared" si="23"/>
        <v>0</v>
      </c>
      <c r="AA38" s="58">
        <f t="shared" si="24"/>
        <v>0</v>
      </c>
      <c r="AB38" s="56">
        <f t="shared" si="25"/>
        <v>0</v>
      </c>
      <c r="AC38" s="56">
        <f t="shared" si="25"/>
        <v>8.6099999999999996E-2</v>
      </c>
      <c r="AD38" s="9">
        <f t="shared" si="26"/>
        <v>0</v>
      </c>
      <c r="AE38" s="29">
        <f t="shared" si="27"/>
        <v>0</v>
      </c>
      <c r="AF38" s="11">
        <f t="shared" si="28"/>
        <v>0</v>
      </c>
      <c r="AG38" s="30"/>
    </row>
    <row r="39" spans="1:33" x14ac:dyDescent="0.25">
      <c r="A39" s="26"/>
      <c r="B39" s="27"/>
      <c r="C39" s="31"/>
      <c r="D39" s="13">
        <f t="shared" si="17"/>
        <v>0</v>
      </c>
      <c r="E39" s="28"/>
      <c r="F39" s="28"/>
      <c r="G39" s="14">
        <f t="shared" si="29"/>
        <v>0</v>
      </c>
      <c r="H39" s="28"/>
      <c r="I39" s="15">
        <f t="shared" si="30"/>
        <v>0</v>
      </c>
      <c r="J39" s="9">
        <f t="shared" si="31"/>
        <v>0</v>
      </c>
      <c r="K39" s="28"/>
      <c r="L39" s="28"/>
      <c r="M39" s="9">
        <f t="shared" si="32"/>
        <v>0</v>
      </c>
      <c r="N39" s="29">
        <f t="shared" si="18"/>
        <v>0</v>
      </c>
      <c r="O39" s="11">
        <f t="shared" si="12"/>
        <v>0</v>
      </c>
      <c r="P39" s="30"/>
      <c r="R39" s="297">
        <f t="shared" si="19"/>
        <v>0</v>
      </c>
      <c r="S39" s="297">
        <f t="shared" si="19"/>
        <v>0</v>
      </c>
      <c r="T39" s="54">
        <f t="shared" si="20"/>
        <v>0</v>
      </c>
      <c r="U39" s="13">
        <f t="shared" si="21"/>
        <v>0</v>
      </c>
      <c r="V39" s="80"/>
      <c r="W39" s="80"/>
      <c r="X39" s="14">
        <f t="shared" si="22"/>
        <v>0</v>
      </c>
      <c r="Y39" s="80"/>
      <c r="Z39" s="57">
        <f t="shared" si="23"/>
        <v>0</v>
      </c>
      <c r="AA39" s="58">
        <f t="shared" si="24"/>
        <v>0</v>
      </c>
      <c r="AB39" s="56">
        <f t="shared" si="25"/>
        <v>0</v>
      </c>
      <c r="AC39" s="56">
        <f t="shared" si="25"/>
        <v>0</v>
      </c>
      <c r="AD39" s="9">
        <f t="shared" si="26"/>
        <v>0</v>
      </c>
      <c r="AE39" s="29">
        <f t="shared" si="27"/>
        <v>0</v>
      </c>
      <c r="AF39" s="11">
        <f t="shared" si="28"/>
        <v>0</v>
      </c>
      <c r="AG39" s="30"/>
    </row>
    <row r="40" spans="1:33" x14ac:dyDescent="0.25">
      <c r="A40" s="26"/>
      <c r="B40" s="43"/>
      <c r="C40" s="162"/>
      <c r="D40" s="13">
        <f t="shared" si="17"/>
        <v>0</v>
      </c>
      <c r="E40" s="28"/>
      <c r="F40" s="28"/>
      <c r="G40" s="14">
        <f t="shared" si="29"/>
        <v>0</v>
      </c>
      <c r="H40" s="28"/>
      <c r="I40" s="16">
        <f t="shared" si="30"/>
        <v>0</v>
      </c>
      <c r="J40" s="9">
        <f t="shared" si="31"/>
        <v>0</v>
      </c>
      <c r="K40" s="28"/>
      <c r="L40" s="28"/>
      <c r="M40" s="9">
        <f t="shared" si="32"/>
        <v>0</v>
      </c>
      <c r="N40" s="29">
        <f t="shared" si="18"/>
        <v>0</v>
      </c>
      <c r="O40" s="11">
        <f t="shared" si="12"/>
        <v>0</v>
      </c>
      <c r="P40" s="30"/>
      <c r="R40" s="297">
        <f t="shared" si="19"/>
        <v>0</v>
      </c>
      <c r="S40" s="297">
        <f t="shared" si="19"/>
        <v>0</v>
      </c>
      <c r="T40" s="54">
        <f t="shared" si="20"/>
        <v>0</v>
      </c>
      <c r="U40" s="13">
        <f t="shared" si="21"/>
        <v>0</v>
      </c>
      <c r="V40" s="80"/>
      <c r="W40" s="80"/>
      <c r="X40" s="14">
        <f t="shared" si="22"/>
        <v>0</v>
      </c>
      <c r="Y40" s="80"/>
      <c r="Z40" s="60">
        <f t="shared" si="23"/>
        <v>0</v>
      </c>
      <c r="AA40" s="58">
        <f t="shared" si="24"/>
        <v>0</v>
      </c>
      <c r="AB40" s="56">
        <f t="shared" si="25"/>
        <v>0</v>
      </c>
      <c r="AC40" s="56">
        <f t="shared" si="25"/>
        <v>0</v>
      </c>
      <c r="AD40" s="9">
        <f t="shared" si="26"/>
        <v>0</v>
      </c>
      <c r="AE40" s="29">
        <f t="shared" si="27"/>
        <v>0</v>
      </c>
      <c r="AF40" s="11">
        <f t="shared" si="28"/>
        <v>0</v>
      </c>
      <c r="AG40" s="30"/>
    </row>
    <row r="41" spans="1:33" x14ac:dyDescent="0.25">
      <c r="A41" s="26"/>
      <c r="B41" s="43"/>
      <c r="C41" s="162"/>
      <c r="D41" s="13">
        <f t="shared" si="17"/>
        <v>0</v>
      </c>
      <c r="E41" s="28"/>
      <c r="F41" s="28"/>
      <c r="G41" s="14">
        <f t="shared" si="29"/>
        <v>0</v>
      </c>
      <c r="H41" s="28"/>
      <c r="I41" s="16">
        <f t="shared" si="30"/>
        <v>0</v>
      </c>
      <c r="J41" s="9">
        <f t="shared" si="31"/>
        <v>0</v>
      </c>
      <c r="K41" s="28"/>
      <c r="L41" s="28"/>
      <c r="M41" s="9">
        <f t="shared" si="32"/>
        <v>0</v>
      </c>
      <c r="N41" s="29">
        <f t="shared" si="18"/>
        <v>0</v>
      </c>
      <c r="O41" s="11">
        <f t="shared" si="12"/>
        <v>0</v>
      </c>
      <c r="P41" s="30"/>
      <c r="R41" s="297">
        <f t="shared" si="19"/>
        <v>0</v>
      </c>
      <c r="S41" s="297">
        <f t="shared" si="19"/>
        <v>0</v>
      </c>
      <c r="T41" s="54">
        <f t="shared" si="20"/>
        <v>0</v>
      </c>
      <c r="U41" s="13">
        <f t="shared" si="21"/>
        <v>0</v>
      </c>
      <c r="V41" s="80"/>
      <c r="W41" s="80"/>
      <c r="X41" s="14">
        <f t="shared" si="22"/>
        <v>0</v>
      </c>
      <c r="Y41" s="80"/>
      <c r="Z41" s="60">
        <f t="shared" si="23"/>
        <v>0</v>
      </c>
      <c r="AA41" s="58">
        <f t="shared" si="24"/>
        <v>0</v>
      </c>
      <c r="AB41" s="56">
        <f t="shared" si="25"/>
        <v>0</v>
      </c>
      <c r="AC41" s="56">
        <f t="shared" si="25"/>
        <v>0</v>
      </c>
      <c r="AD41" s="9">
        <f t="shared" si="26"/>
        <v>0</v>
      </c>
      <c r="AE41" s="29">
        <f t="shared" si="27"/>
        <v>0</v>
      </c>
      <c r="AF41" s="11">
        <f t="shared" si="28"/>
        <v>0</v>
      </c>
      <c r="AG41" s="30"/>
    </row>
    <row r="42" spans="1:33" ht="14.4" thickBot="1" x14ac:dyDescent="0.3">
      <c r="A42" s="832" t="s">
        <v>99</v>
      </c>
      <c r="B42" s="833"/>
      <c r="C42" s="833"/>
      <c r="D42" s="833"/>
      <c r="E42" s="833"/>
      <c r="F42" s="833"/>
      <c r="G42" s="833"/>
      <c r="H42" s="833"/>
      <c r="I42" s="834"/>
      <c r="J42" s="44">
        <f>SUM(J34:J41)</f>
        <v>1800</v>
      </c>
      <c r="K42" s="875"/>
      <c r="L42" s="876"/>
      <c r="M42" s="44">
        <f>SUM(M34:M41)</f>
        <v>608.76</v>
      </c>
      <c r="N42" s="45">
        <f>SUM(N34:N41)</f>
        <v>2408.7600000000002</v>
      </c>
      <c r="O42" s="37">
        <f>SUM(O34:O41)</f>
        <v>2408.7600000000002</v>
      </c>
      <c r="P42" s="38">
        <f>SUM(P34:P41)</f>
        <v>0</v>
      </c>
      <c r="R42" s="821" t="s">
        <v>99</v>
      </c>
      <c r="S42" s="822"/>
      <c r="T42" s="822"/>
      <c r="U42" s="822"/>
      <c r="V42" s="822"/>
      <c r="W42" s="822"/>
      <c r="X42" s="822"/>
      <c r="Y42" s="822"/>
      <c r="Z42" s="823"/>
      <c r="AA42" s="81">
        <f>SUM(AA34:AA41)</f>
        <v>1236</v>
      </c>
      <c r="AB42" s="889"/>
      <c r="AC42" s="890"/>
      <c r="AD42" s="82">
        <f>SUM(AD34:AD41)</f>
        <v>106.41959999999999</v>
      </c>
      <c r="AE42" s="83">
        <f>SUM(AE34:AE41)</f>
        <v>1342.4195999999999</v>
      </c>
      <c r="AF42" s="75">
        <f>SUM(AF34:AF41)</f>
        <v>1342.4195999999999</v>
      </c>
      <c r="AG42" s="76">
        <f>SUM(AG34:AG41)</f>
        <v>0</v>
      </c>
    </row>
    <row r="43" spans="1:33" ht="63" customHeight="1" thickBot="1" x14ac:dyDescent="0.3">
      <c r="A43" s="46" t="s">
        <v>117</v>
      </c>
      <c r="B43" s="878" t="s">
        <v>100</v>
      </c>
      <c r="C43" s="878"/>
      <c r="D43" s="878"/>
      <c r="E43" s="878"/>
      <c r="F43" s="21" t="s">
        <v>118</v>
      </c>
      <c r="G43" s="878" t="s">
        <v>119</v>
      </c>
      <c r="H43" s="878"/>
      <c r="I43" s="878"/>
      <c r="J43" s="21" t="s">
        <v>103</v>
      </c>
      <c r="K43" s="878" t="s">
        <v>120</v>
      </c>
      <c r="L43" s="878"/>
      <c r="M43" s="21" t="s">
        <v>165</v>
      </c>
      <c r="N43" s="21" t="s">
        <v>103</v>
      </c>
      <c r="O43" s="21" t="s">
        <v>103</v>
      </c>
      <c r="P43" s="25" t="s">
        <v>108</v>
      </c>
      <c r="R43" s="84" t="s">
        <v>117</v>
      </c>
      <c r="S43" s="873" t="s">
        <v>100</v>
      </c>
      <c r="T43" s="873"/>
      <c r="U43" s="873"/>
      <c r="V43" s="873"/>
      <c r="W43" s="66" t="s">
        <v>118</v>
      </c>
      <c r="X43" s="873" t="s">
        <v>119</v>
      </c>
      <c r="Y43" s="873"/>
      <c r="Z43" s="873"/>
      <c r="AA43" s="66" t="s">
        <v>103</v>
      </c>
      <c r="AB43" s="873" t="s">
        <v>120</v>
      </c>
      <c r="AC43" s="873"/>
      <c r="AD43" s="66" t="s">
        <v>105</v>
      </c>
      <c r="AE43" s="85" t="s">
        <v>125</v>
      </c>
      <c r="AF43" s="70" t="s">
        <v>107</v>
      </c>
      <c r="AG43" s="71" t="s">
        <v>108</v>
      </c>
    </row>
    <row r="44" spans="1:33" x14ac:dyDescent="0.25">
      <c r="A44" s="47"/>
      <c r="B44" s="874"/>
      <c r="C44" s="874"/>
      <c r="D44" s="874"/>
      <c r="E44" s="874"/>
      <c r="F44" s="48"/>
      <c r="G44" s="794"/>
      <c r="H44" s="794"/>
      <c r="I44" s="794"/>
      <c r="J44" s="17">
        <f>F44*G44</f>
        <v>0</v>
      </c>
      <c r="K44" s="811">
        <v>0.50519999999999998</v>
      </c>
      <c r="L44" s="811"/>
      <c r="M44" s="17">
        <f>J44*K44</f>
        <v>0</v>
      </c>
      <c r="N44" s="49">
        <f>J44+M44</f>
        <v>0</v>
      </c>
      <c r="O44" s="11">
        <f t="shared" si="12"/>
        <v>0</v>
      </c>
      <c r="P44" s="30"/>
      <c r="R44" s="297">
        <f t="shared" ref="R44:S48" si="33">A44</f>
        <v>0</v>
      </c>
      <c r="S44" s="886">
        <f t="shared" si="33"/>
        <v>0</v>
      </c>
      <c r="T44" s="887"/>
      <c r="U44" s="887"/>
      <c r="V44" s="888"/>
      <c r="W44" s="62">
        <f>F44*1.03</f>
        <v>0</v>
      </c>
      <c r="X44" s="794"/>
      <c r="Y44" s="794"/>
      <c r="Z44" s="794"/>
      <c r="AA44" s="63">
        <f>W44*X44</f>
        <v>0</v>
      </c>
      <c r="AB44" s="862">
        <f>K44</f>
        <v>0.50519999999999998</v>
      </c>
      <c r="AC44" s="862"/>
      <c r="AD44" s="17">
        <f>AA44*AB44</f>
        <v>0</v>
      </c>
      <c r="AE44" s="49">
        <f>AA44+AD44</f>
        <v>0</v>
      </c>
      <c r="AF44" s="11">
        <f>AE44-AG44</f>
        <v>0</v>
      </c>
      <c r="AG44" s="30"/>
    </row>
    <row r="45" spans="1:33" x14ac:dyDescent="0.25">
      <c r="A45" s="47"/>
      <c r="B45" s="874"/>
      <c r="C45" s="874"/>
      <c r="D45" s="874"/>
      <c r="E45" s="874"/>
      <c r="F45" s="48"/>
      <c r="G45" s="794"/>
      <c r="H45" s="794"/>
      <c r="I45" s="794"/>
      <c r="J45" s="17">
        <f t="shared" ref="J45:J47" si="34">F45*G45</f>
        <v>0</v>
      </c>
      <c r="K45" s="811">
        <v>8.6099999999999996E-2</v>
      </c>
      <c r="L45" s="811"/>
      <c r="M45" s="17">
        <f t="shared" ref="M45:M47" si="35">J45*K45</f>
        <v>0</v>
      </c>
      <c r="N45" s="49">
        <f t="shared" ref="N45:N47" si="36">J45+M45</f>
        <v>0</v>
      </c>
      <c r="O45" s="11">
        <f t="shared" si="12"/>
        <v>0</v>
      </c>
      <c r="P45" s="30"/>
      <c r="R45" s="297">
        <f t="shared" si="33"/>
        <v>0</v>
      </c>
      <c r="S45" s="886">
        <f t="shared" si="33"/>
        <v>0</v>
      </c>
      <c r="T45" s="887"/>
      <c r="U45" s="887"/>
      <c r="V45" s="888"/>
      <c r="W45" s="62">
        <f>F45*1.03</f>
        <v>0</v>
      </c>
      <c r="X45" s="794"/>
      <c r="Y45" s="794"/>
      <c r="Z45" s="794"/>
      <c r="AA45" s="63">
        <f>W45*X45</f>
        <v>0</v>
      </c>
      <c r="AB45" s="862">
        <f>K45</f>
        <v>8.6099999999999996E-2</v>
      </c>
      <c r="AC45" s="862"/>
      <c r="AD45" s="17">
        <f>AA45*AB45</f>
        <v>0</v>
      </c>
      <c r="AE45" s="49">
        <f>AA45+AD45</f>
        <v>0</v>
      </c>
      <c r="AF45" s="11">
        <f>AE45-AG45</f>
        <v>0</v>
      </c>
      <c r="AG45" s="30"/>
    </row>
    <row r="46" spans="1:33" x14ac:dyDescent="0.25">
      <c r="A46" s="47"/>
      <c r="B46" s="874"/>
      <c r="C46" s="874"/>
      <c r="D46" s="874"/>
      <c r="E46" s="874"/>
      <c r="F46" s="48"/>
      <c r="G46" s="794"/>
      <c r="H46" s="794"/>
      <c r="I46" s="794"/>
      <c r="J46" s="17">
        <f t="shared" si="34"/>
        <v>0</v>
      </c>
      <c r="K46" s="811">
        <v>0.50519999999999998</v>
      </c>
      <c r="L46" s="811"/>
      <c r="M46" s="17">
        <f t="shared" si="35"/>
        <v>0</v>
      </c>
      <c r="N46" s="49">
        <f t="shared" si="36"/>
        <v>0</v>
      </c>
      <c r="O46" s="11">
        <f t="shared" si="12"/>
        <v>0</v>
      </c>
      <c r="P46" s="30"/>
      <c r="R46" s="297">
        <f t="shared" si="33"/>
        <v>0</v>
      </c>
      <c r="S46" s="886">
        <f t="shared" si="33"/>
        <v>0</v>
      </c>
      <c r="T46" s="887"/>
      <c r="U46" s="887"/>
      <c r="V46" s="888"/>
      <c r="W46" s="62">
        <f>F46*1.03</f>
        <v>0</v>
      </c>
      <c r="X46" s="794"/>
      <c r="Y46" s="794"/>
      <c r="Z46" s="794"/>
      <c r="AA46" s="63">
        <f>W46*X46</f>
        <v>0</v>
      </c>
      <c r="AB46" s="862">
        <f>K46</f>
        <v>0.50519999999999998</v>
      </c>
      <c r="AC46" s="862"/>
      <c r="AD46" s="17">
        <f>AA46*AB46</f>
        <v>0</v>
      </c>
      <c r="AE46" s="49">
        <f>AA46+AD46</f>
        <v>0</v>
      </c>
      <c r="AF46" s="11">
        <f>AE46-AG46</f>
        <v>0</v>
      </c>
      <c r="AG46" s="30"/>
    </row>
    <row r="47" spans="1:33" x14ac:dyDescent="0.25">
      <c r="A47" s="47"/>
      <c r="B47" s="874"/>
      <c r="C47" s="874"/>
      <c r="D47" s="874"/>
      <c r="E47" s="874"/>
      <c r="F47" s="48"/>
      <c r="G47" s="794"/>
      <c r="H47" s="794"/>
      <c r="I47" s="794"/>
      <c r="J47" s="17">
        <f t="shared" si="34"/>
        <v>0</v>
      </c>
      <c r="K47" s="811">
        <v>8.6099999999999996E-2</v>
      </c>
      <c r="L47" s="811"/>
      <c r="M47" s="17">
        <f t="shared" si="35"/>
        <v>0</v>
      </c>
      <c r="N47" s="49">
        <f t="shared" si="36"/>
        <v>0</v>
      </c>
      <c r="O47" s="11">
        <f t="shared" si="12"/>
        <v>0</v>
      </c>
      <c r="P47" s="30"/>
      <c r="R47" s="297">
        <f t="shared" si="33"/>
        <v>0</v>
      </c>
      <c r="S47" s="886">
        <f t="shared" si="33"/>
        <v>0</v>
      </c>
      <c r="T47" s="887"/>
      <c r="U47" s="887"/>
      <c r="V47" s="888"/>
      <c r="W47" s="62">
        <f>F47*1.03</f>
        <v>0</v>
      </c>
      <c r="X47" s="794"/>
      <c r="Y47" s="794"/>
      <c r="Z47" s="794"/>
      <c r="AA47" s="63">
        <f>W47*X47</f>
        <v>0</v>
      </c>
      <c r="AB47" s="862">
        <f>K47</f>
        <v>8.6099999999999996E-2</v>
      </c>
      <c r="AC47" s="862"/>
      <c r="AD47" s="17">
        <f>AA47*AB47</f>
        <v>0</v>
      </c>
      <c r="AE47" s="49">
        <f>AA47+AD47</f>
        <v>0</v>
      </c>
      <c r="AF47" s="11">
        <f>AE47-AG47</f>
        <v>0</v>
      </c>
      <c r="AG47" s="30"/>
    </row>
    <row r="48" spans="1:33" x14ac:dyDescent="0.25">
      <c r="A48" s="26"/>
      <c r="B48" s="874"/>
      <c r="C48" s="874"/>
      <c r="D48" s="874"/>
      <c r="E48" s="874"/>
      <c r="F48" s="50"/>
      <c r="G48" s="794"/>
      <c r="H48" s="794"/>
      <c r="I48" s="794"/>
      <c r="J48" s="17">
        <f>F48*G48</f>
        <v>0</v>
      </c>
      <c r="K48" s="811">
        <v>0.50519999999999998</v>
      </c>
      <c r="L48" s="811"/>
      <c r="M48" s="17">
        <f>J48*K48</f>
        <v>0</v>
      </c>
      <c r="N48" s="49">
        <f>J48+M48</f>
        <v>0</v>
      </c>
      <c r="O48" s="11">
        <f t="shared" si="12"/>
        <v>0</v>
      </c>
      <c r="P48" s="30"/>
      <c r="R48" s="297">
        <f t="shared" si="33"/>
        <v>0</v>
      </c>
      <c r="S48" s="886">
        <f t="shared" si="33"/>
        <v>0</v>
      </c>
      <c r="T48" s="887"/>
      <c r="U48" s="887"/>
      <c r="V48" s="888"/>
      <c r="W48" s="62">
        <f>F48*1.03</f>
        <v>0</v>
      </c>
      <c r="X48" s="794"/>
      <c r="Y48" s="794"/>
      <c r="Z48" s="794"/>
      <c r="AA48" s="63">
        <f>W48*X48</f>
        <v>0</v>
      </c>
      <c r="AB48" s="862">
        <f>K48</f>
        <v>0.50519999999999998</v>
      </c>
      <c r="AC48" s="862"/>
      <c r="AD48" s="17">
        <f>AA48*AB48</f>
        <v>0</v>
      </c>
      <c r="AE48" s="49">
        <f>AA48+AD48</f>
        <v>0</v>
      </c>
      <c r="AF48" s="11">
        <f>AE48-AG48</f>
        <v>0</v>
      </c>
      <c r="AG48" s="30"/>
    </row>
    <row r="49" spans="1:33" ht="14.4" thickBot="1" x14ac:dyDescent="0.3">
      <c r="A49" s="832" t="s">
        <v>99</v>
      </c>
      <c r="B49" s="833"/>
      <c r="C49" s="833"/>
      <c r="D49" s="833"/>
      <c r="E49" s="833"/>
      <c r="F49" s="833"/>
      <c r="G49" s="833"/>
      <c r="H49" s="833"/>
      <c r="I49" s="834"/>
      <c r="J49" s="44">
        <f>SUM(J44:J48)</f>
        <v>0</v>
      </c>
      <c r="K49" s="875"/>
      <c r="L49" s="876"/>
      <c r="M49" s="44">
        <f>SUM(M44:M48)</f>
        <v>0</v>
      </c>
      <c r="N49" s="45">
        <f>SUM(N44:N48)</f>
        <v>0</v>
      </c>
      <c r="O49" s="37">
        <f>SUM(O44:O48)</f>
        <v>0</v>
      </c>
      <c r="P49" s="38">
        <f>SUM(P44:P48)</f>
        <v>0</v>
      </c>
      <c r="R49" s="821" t="s">
        <v>99</v>
      </c>
      <c r="S49" s="822"/>
      <c r="T49" s="822"/>
      <c r="U49" s="822"/>
      <c r="V49" s="822"/>
      <c r="W49" s="822"/>
      <c r="X49" s="822"/>
      <c r="Y49" s="822"/>
      <c r="Z49" s="823"/>
      <c r="AA49" s="81">
        <f>SUM(AA44:AA48)</f>
        <v>0</v>
      </c>
      <c r="AB49" s="889"/>
      <c r="AC49" s="890"/>
      <c r="AD49" s="82">
        <f>SUM(AD44:AD48)</f>
        <v>0</v>
      </c>
      <c r="AE49" s="83">
        <f>SUM(AE44:AE48)</f>
        <v>0</v>
      </c>
      <c r="AF49" s="75">
        <f>SUM(AF44:AF48)</f>
        <v>0</v>
      </c>
      <c r="AG49" s="76">
        <f>SUM(AG44:AG48)</f>
        <v>0</v>
      </c>
    </row>
    <row r="50" spans="1:33" ht="31.95" customHeight="1" thickBot="1" x14ac:dyDescent="0.3">
      <c r="A50" s="168" t="s">
        <v>149</v>
      </c>
      <c r="B50" s="877" t="s">
        <v>150</v>
      </c>
      <c r="C50" s="877"/>
      <c r="D50" s="877"/>
      <c r="E50" s="169" t="s">
        <v>151</v>
      </c>
      <c r="F50" s="170" t="s">
        <v>118</v>
      </c>
      <c r="G50" s="171" t="s">
        <v>119</v>
      </c>
      <c r="H50" s="877" t="s">
        <v>152</v>
      </c>
      <c r="I50" s="877"/>
      <c r="J50" s="22" t="s">
        <v>103</v>
      </c>
      <c r="K50" s="878" t="s">
        <v>153</v>
      </c>
      <c r="L50" s="878"/>
      <c r="M50" s="22" t="s">
        <v>105</v>
      </c>
      <c r="N50" s="172" t="s">
        <v>106</v>
      </c>
      <c r="O50" s="24" t="s">
        <v>107</v>
      </c>
      <c r="P50" s="25" t="s">
        <v>108</v>
      </c>
      <c r="R50" s="194" t="s">
        <v>149</v>
      </c>
      <c r="S50" s="872" t="s">
        <v>150</v>
      </c>
      <c r="T50" s="872"/>
      <c r="U50" s="872"/>
      <c r="V50" s="195" t="s">
        <v>151</v>
      </c>
      <c r="W50" s="196" t="s">
        <v>118</v>
      </c>
      <c r="X50" s="197" t="s">
        <v>119</v>
      </c>
      <c r="Y50" s="872" t="s">
        <v>152</v>
      </c>
      <c r="Z50" s="872"/>
      <c r="AA50" s="68" t="s">
        <v>103</v>
      </c>
      <c r="AB50" s="873" t="s">
        <v>153</v>
      </c>
      <c r="AC50" s="873"/>
      <c r="AD50" s="68" t="s">
        <v>105</v>
      </c>
      <c r="AE50" s="198" t="s">
        <v>125</v>
      </c>
      <c r="AF50" s="70" t="s">
        <v>107</v>
      </c>
      <c r="AG50" s="71" t="s">
        <v>108</v>
      </c>
    </row>
    <row r="51" spans="1:33" x14ac:dyDescent="0.25">
      <c r="A51" s="163" t="s">
        <v>154</v>
      </c>
      <c r="B51" s="879" t="s">
        <v>155</v>
      </c>
      <c r="C51" s="879"/>
      <c r="D51" s="879"/>
      <c r="E51" s="164">
        <v>9000</v>
      </c>
      <c r="F51" s="173" t="s">
        <v>156</v>
      </c>
      <c r="G51" s="174" t="s">
        <v>156</v>
      </c>
      <c r="H51" s="820"/>
      <c r="I51" s="820"/>
      <c r="J51" s="17">
        <f>E51*H51</f>
        <v>0</v>
      </c>
      <c r="K51" s="842" t="s">
        <v>157</v>
      </c>
      <c r="L51" s="843"/>
      <c r="M51" s="17">
        <f>J51*L51</f>
        <v>0</v>
      </c>
      <c r="N51" s="29">
        <f>J51+M51</f>
        <v>0</v>
      </c>
      <c r="O51" s="11">
        <f>N51-P51</f>
        <v>0</v>
      </c>
      <c r="P51" s="30"/>
      <c r="R51" s="199" t="s">
        <v>154</v>
      </c>
      <c r="S51" s="780" t="s">
        <v>163</v>
      </c>
      <c r="T51" s="780"/>
      <c r="U51" s="780"/>
      <c r="V51" s="59">
        <v>9000</v>
      </c>
      <c r="W51" s="200" t="s">
        <v>156</v>
      </c>
      <c r="X51" s="201" t="s">
        <v>156</v>
      </c>
      <c r="Y51" s="820"/>
      <c r="Z51" s="820"/>
      <c r="AA51" s="63">
        <f>V51*Y51</f>
        <v>0</v>
      </c>
      <c r="AB51" s="782" t="s">
        <v>156</v>
      </c>
      <c r="AC51" s="783"/>
      <c r="AD51" s="17">
        <f>AA51*AC51</f>
        <v>0</v>
      </c>
      <c r="AE51" s="49">
        <f>AA51+AD51</f>
        <v>0</v>
      </c>
      <c r="AF51" s="11">
        <f>AE51-AG51</f>
        <v>0</v>
      </c>
      <c r="AG51" s="30"/>
    </row>
    <row r="52" spans="1:33" x14ac:dyDescent="0.25">
      <c r="A52" s="165" t="s">
        <v>154</v>
      </c>
      <c r="B52" s="879" t="s">
        <v>158</v>
      </c>
      <c r="C52" s="879"/>
      <c r="D52" s="879"/>
      <c r="E52" s="164">
        <v>4500</v>
      </c>
      <c r="F52" s="173" t="s">
        <v>156</v>
      </c>
      <c r="G52" s="175" t="s">
        <v>156</v>
      </c>
      <c r="H52" s="820"/>
      <c r="I52" s="820"/>
      <c r="J52" s="17">
        <f>E52*H52</f>
        <v>0</v>
      </c>
      <c r="K52" s="842" t="s">
        <v>157</v>
      </c>
      <c r="L52" s="843"/>
      <c r="M52" s="9">
        <f>J52*L52</f>
        <v>0</v>
      </c>
      <c r="N52" s="29">
        <f>J52+M52</f>
        <v>0</v>
      </c>
      <c r="O52" s="11">
        <f>N52-P52</f>
        <v>0</v>
      </c>
      <c r="P52" s="30"/>
      <c r="R52" s="202" t="s">
        <v>154</v>
      </c>
      <c r="S52" s="780" t="s">
        <v>164</v>
      </c>
      <c r="T52" s="780"/>
      <c r="U52" s="780"/>
      <c r="V52" s="59">
        <v>4500</v>
      </c>
      <c r="W52" s="200" t="s">
        <v>156</v>
      </c>
      <c r="X52" s="203" t="s">
        <v>156</v>
      </c>
      <c r="Y52" s="820"/>
      <c r="Z52" s="820"/>
      <c r="AA52" s="63">
        <f>V52*Y52</f>
        <v>0</v>
      </c>
      <c r="AB52" s="782" t="e">
        <f>'[1]Yr 1'!K84:L84</f>
        <v>#VALUE!</v>
      </c>
      <c r="AC52" s="783"/>
      <c r="AD52" s="9">
        <f>AA52*AC52</f>
        <v>0</v>
      </c>
      <c r="AE52" s="29">
        <f>AA52+AD52</f>
        <v>0</v>
      </c>
      <c r="AF52" s="11">
        <f>AE52-AG52</f>
        <v>0</v>
      </c>
      <c r="AG52" s="30"/>
    </row>
    <row r="53" spans="1:33" x14ac:dyDescent="0.25">
      <c r="A53" s="832" t="s">
        <v>99</v>
      </c>
      <c r="B53" s="833"/>
      <c r="C53" s="833"/>
      <c r="D53" s="833"/>
      <c r="E53" s="833"/>
      <c r="F53" s="833"/>
      <c r="G53" s="833"/>
      <c r="H53" s="833"/>
      <c r="I53" s="834"/>
      <c r="J53" s="44">
        <f>SUM(J51:J52)</f>
        <v>0</v>
      </c>
      <c r="K53" s="835"/>
      <c r="L53" s="836"/>
      <c r="M53" s="35">
        <f>SUM(M51:M52)</f>
        <v>0</v>
      </c>
      <c r="N53" s="36">
        <f>SUM(N51:N52)</f>
        <v>0</v>
      </c>
      <c r="O53" s="37">
        <f>SUM(O51:O52)</f>
        <v>0</v>
      </c>
      <c r="P53" s="38">
        <f>SUM(P51:P52)</f>
        <v>0</v>
      </c>
      <c r="R53" s="821" t="s">
        <v>99</v>
      </c>
      <c r="S53" s="822"/>
      <c r="T53" s="822"/>
      <c r="U53" s="822"/>
      <c r="V53" s="822"/>
      <c r="W53" s="822"/>
      <c r="X53" s="822"/>
      <c r="Y53" s="822"/>
      <c r="Z53" s="823"/>
      <c r="AA53" s="81">
        <f>SUM(AA51:AA52)</f>
        <v>0</v>
      </c>
      <c r="AB53" s="824"/>
      <c r="AC53" s="825"/>
      <c r="AD53" s="73">
        <f>SUM(AD51:AD52)</f>
        <v>0</v>
      </c>
      <c r="AE53" s="74">
        <f>SUM(AE51:AE52)</f>
        <v>0</v>
      </c>
      <c r="AF53" s="75">
        <f>SUM(AF51:AF52)</f>
        <v>0</v>
      </c>
      <c r="AG53" s="76">
        <f>SUM(AG51:AG52)</f>
        <v>0</v>
      </c>
    </row>
    <row r="54" spans="1:33" x14ac:dyDescent="0.25">
      <c r="A54" s="165" t="s">
        <v>159</v>
      </c>
      <c r="B54" s="839" t="s">
        <v>160</v>
      </c>
      <c r="C54" s="839"/>
      <c r="D54" s="839"/>
      <c r="E54" s="839"/>
      <c r="F54" s="176"/>
      <c r="G54" s="177"/>
      <c r="H54" s="820"/>
      <c r="I54" s="820"/>
      <c r="J54" s="17">
        <f>F54*G54*H54</f>
        <v>0</v>
      </c>
      <c r="K54" s="840" t="s">
        <v>157</v>
      </c>
      <c r="L54" s="841"/>
      <c r="M54" s="9">
        <f>J54*L54</f>
        <v>0</v>
      </c>
      <c r="N54" s="29">
        <f>J54+M54</f>
        <v>0</v>
      </c>
      <c r="O54" s="11">
        <f t="shared" ref="O54:O59" si="37">N54-P54</f>
        <v>0</v>
      </c>
      <c r="P54" s="30"/>
      <c r="R54" s="202" t="s">
        <v>159</v>
      </c>
      <c r="S54" s="784" t="s">
        <v>160</v>
      </c>
      <c r="T54" s="784"/>
      <c r="U54" s="784"/>
      <c r="V54" s="784"/>
      <c r="W54" s="204">
        <f t="shared" ref="W54:W59" si="38">F54*1.03</f>
        <v>0</v>
      </c>
      <c r="X54" s="177"/>
      <c r="Y54" s="820"/>
      <c r="Z54" s="820"/>
      <c r="AA54" s="63">
        <f t="shared" ref="AA54:AA59" si="39">W54*X54*Y54</f>
        <v>0</v>
      </c>
      <c r="AB54" s="782" t="s">
        <v>156</v>
      </c>
      <c r="AC54" s="783"/>
      <c r="AD54" s="9">
        <f>AA54*AC54</f>
        <v>0</v>
      </c>
      <c r="AE54" s="29">
        <f t="shared" ref="AE54:AE59" si="40">AA54+AD54</f>
        <v>0</v>
      </c>
      <c r="AF54" s="11">
        <f t="shared" ref="AF54:AF59" si="41">AE54-AG54</f>
        <v>0</v>
      </c>
      <c r="AG54" s="30"/>
    </row>
    <row r="55" spans="1:33" x14ac:dyDescent="0.25">
      <c r="A55" s="165" t="s">
        <v>159</v>
      </c>
      <c r="B55" s="839" t="s">
        <v>160</v>
      </c>
      <c r="C55" s="839"/>
      <c r="D55" s="839"/>
      <c r="E55" s="839"/>
      <c r="F55" s="178"/>
      <c r="G55" s="179"/>
      <c r="H55" s="820"/>
      <c r="I55" s="820"/>
      <c r="J55" s="17">
        <f t="shared" ref="J55:J59" si="42">F55*G55*H55</f>
        <v>0</v>
      </c>
      <c r="K55" s="840" t="s">
        <v>157</v>
      </c>
      <c r="L55" s="841"/>
      <c r="M55" s="9">
        <f t="shared" ref="M55:M56" si="43">J55*L55</f>
        <v>0</v>
      </c>
      <c r="N55" s="29">
        <f t="shared" ref="N55:N59" si="44">J55+M55</f>
        <v>0</v>
      </c>
      <c r="O55" s="11">
        <f t="shared" si="37"/>
        <v>0</v>
      </c>
      <c r="P55" s="30"/>
      <c r="R55" s="202" t="s">
        <v>159</v>
      </c>
      <c r="S55" s="784" t="s">
        <v>160</v>
      </c>
      <c r="T55" s="784"/>
      <c r="U55" s="784"/>
      <c r="V55" s="784"/>
      <c r="W55" s="204">
        <f t="shared" si="38"/>
        <v>0</v>
      </c>
      <c r="X55" s="179"/>
      <c r="Y55" s="820"/>
      <c r="Z55" s="820"/>
      <c r="AA55" s="63">
        <f t="shared" si="39"/>
        <v>0</v>
      </c>
      <c r="AB55" s="782" t="s">
        <v>156</v>
      </c>
      <c r="AC55" s="783"/>
      <c r="AD55" s="9">
        <f>AA55*AC55</f>
        <v>0</v>
      </c>
      <c r="AE55" s="29">
        <f t="shared" si="40"/>
        <v>0</v>
      </c>
      <c r="AF55" s="11">
        <f t="shared" si="41"/>
        <v>0</v>
      </c>
      <c r="AG55" s="30"/>
    </row>
    <row r="56" spans="1:33" x14ac:dyDescent="0.25">
      <c r="A56" s="165" t="s">
        <v>159</v>
      </c>
      <c r="B56" s="839" t="s">
        <v>160</v>
      </c>
      <c r="C56" s="839"/>
      <c r="D56" s="839"/>
      <c r="E56" s="839"/>
      <c r="F56" s="178"/>
      <c r="G56" s="179"/>
      <c r="H56" s="820"/>
      <c r="I56" s="820"/>
      <c r="J56" s="17">
        <f t="shared" si="42"/>
        <v>0</v>
      </c>
      <c r="K56" s="840" t="s">
        <v>157</v>
      </c>
      <c r="L56" s="841"/>
      <c r="M56" s="9">
        <f t="shared" si="43"/>
        <v>0</v>
      </c>
      <c r="N56" s="29">
        <f t="shared" si="44"/>
        <v>0</v>
      </c>
      <c r="O56" s="11">
        <f t="shared" si="37"/>
        <v>0</v>
      </c>
      <c r="P56" s="30"/>
      <c r="R56" s="202" t="s">
        <v>159</v>
      </c>
      <c r="S56" s="784" t="s">
        <v>160</v>
      </c>
      <c r="T56" s="784"/>
      <c r="U56" s="784"/>
      <c r="V56" s="784"/>
      <c r="W56" s="204">
        <f t="shared" si="38"/>
        <v>0</v>
      </c>
      <c r="X56" s="179"/>
      <c r="Y56" s="820"/>
      <c r="Z56" s="820"/>
      <c r="AA56" s="63">
        <f t="shared" si="39"/>
        <v>0</v>
      </c>
      <c r="AB56" s="782" t="s">
        <v>156</v>
      </c>
      <c r="AC56" s="783"/>
      <c r="AD56" s="9">
        <f>AA56*AC56</f>
        <v>0</v>
      </c>
      <c r="AE56" s="29">
        <f t="shared" si="40"/>
        <v>0</v>
      </c>
      <c r="AF56" s="11">
        <f t="shared" si="41"/>
        <v>0</v>
      </c>
      <c r="AG56" s="30"/>
    </row>
    <row r="57" spans="1:33" x14ac:dyDescent="0.25">
      <c r="A57" s="167" t="s">
        <v>159</v>
      </c>
      <c r="B57" s="839" t="s">
        <v>161</v>
      </c>
      <c r="C57" s="839"/>
      <c r="D57" s="839"/>
      <c r="E57" s="839"/>
      <c r="F57" s="178"/>
      <c r="G57" s="179"/>
      <c r="H57" s="820"/>
      <c r="I57" s="820"/>
      <c r="J57" s="17">
        <f t="shared" si="42"/>
        <v>0</v>
      </c>
      <c r="K57" s="842">
        <v>7.6499999999999999E-2</v>
      </c>
      <c r="L57" s="843"/>
      <c r="M57" s="9">
        <f>J57*K57</f>
        <v>0</v>
      </c>
      <c r="N57" s="29">
        <f t="shared" si="44"/>
        <v>0</v>
      </c>
      <c r="O57" s="11">
        <f t="shared" si="37"/>
        <v>0</v>
      </c>
      <c r="P57" s="30"/>
      <c r="R57" s="205" t="s">
        <v>159</v>
      </c>
      <c r="S57" s="784" t="s">
        <v>161</v>
      </c>
      <c r="T57" s="784"/>
      <c r="U57" s="784"/>
      <c r="V57" s="784"/>
      <c r="W57" s="204">
        <f t="shared" si="38"/>
        <v>0</v>
      </c>
      <c r="X57" s="179"/>
      <c r="Y57" s="820"/>
      <c r="Z57" s="820"/>
      <c r="AA57" s="63">
        <f t="shared" si="39"/>
        <v>0</v>
      </c>
      <c r="AB57" s="830">
        <v>7.6499999999999999E-2</v>
      </c>
      <c r="AC57" s="831"/>
      <c r="AD57" s="9">
        <f>AA57*AB57</f>
        <v>0</v>
      </c>
      <c r="AE57" s="29">
        <f t="shared" si="40"/>
        <v>0</v>
      </c>
      <c r="AF57" s="11">
        <f t="shared" si="41"/>
        <v>0</v>
      </c>
      <c r="AG57" s="30"/>
    </row>
    <row r="58" spans="1:33" x14ac:dyDescent="0.25">
      <c r="A58" s="167" t="s">
        <v>159</v>
      </c>
      <c r="B58" s="839" t="s">
        <v>161</v>
      </c>
      <c r="C58" s="839"/>
      <c r="D58" s="839"/>
      <c r="E58" s="839"/>
      <c r="F58" s="178"/>
      <c r="G58" s="179"/>
      <c r="H58" s="820"/>
      <c r="I58" s="820"/>
      <c r="J58" s="17">
        <f t="shared" si="42"/>
        <v>0</v>
      </c>
      <c r="K58" s="842">
        <v>7.6499999999999999E-2</v>
      </c>
      <c r="L58" s="843"/>
      <c r="M58" s="9">
        <f t="shared" ref="M58:M59" si="45">J58*K58</f>
        <v>0</v>
      </c>
      <c r="N58" s="29">
        <f t="shared" si="44"/>
        <v>0</v>
      </c>
      <c r="O58" s="11">
        <f t="shared" si="37"/>
        <v>0</v>
      </c>
      <c r="P58" s="30"/>
      <c r="R58" s="205" t="s">
        <v>159</v>
      </c>
      <c r="S58" s="784" t="s">
        <v>161</v>
      </c>
      <c r="T58" s="784"/>
      <c r="U58" s="784"/>
      <c r="V58" s="784"/>
      <c r="W58" s="204">
        <f t="shared" si="38"/>
        <v>0</v>
      </c>
      <c r="X58" s="179"/>
      <c r="Y58" s="820"/>
      <c r="Z58" s="820"/>
      <c r="AA58" s="63">
        <f t="shared" si="39"/>
        <v>0</v>
      </c>
      <c r="AB58" s="830">
        <v>7.6499999999999999E-2</v>
      </c>
      <c r="AC58" s="831"/>
      <c r="AD58" s="9">
        <f>AA58*AB58</f>
        <v>0</v>
      </c>
      <c r="AE58" s="29">
        <f t="shared" si="40"/>
        <v>0</v>
      </c>
      <c r="AF58" s="11">
        <f t="shared" si="41"/>
        <v>0</v>
      </c>
      <c r="AG58" s="30"/>
    </row>
    <row r="59" spans="1:33" x14ac:dyDescent="0.25">
      <c r="A59" s="167" t="s">
        <v>159</v>
      </c>
      <c r="B59" s="839" t="s">
        <v>161</v>
      </c>
      <c r="C59" s="839"/>
      <c r="D59" s="839"/>
      <c r="E59" s="839"/>
      <c r="F59" s="178"/>
      <c r="G59" s="179"/>
      <c r="H59" s="820"/>
      <c r="I59" s="820"/>
      <c r="J59" s="17">
        <f t="shared" si="42"/>
        <v>0</v>
      </c>
      <c r="K59" s="842">
        <v>7.6499999999999999E-2</v>
      </c>
      <c r="L59" s="843"/>
      <c r="M59" s="9">
        <f t="shared" si="45"/>
        <v>0</v>
      </c>
      <c r="N59" s="29">
        <f t="shared" si="44"/>
        <v>0</v>
      </c>
      <c r="O59" s="11">
        <f t="shared" si="37"/>
        <v>0</v>
      </c>
      <c r="P59" s="30"/>
      <c r="R59" s="205" t="s">
        <v>159</v>
      </c>
      <c r="S59" s="784" t="s">
        <v>161</v>
      </c>
      <c r="T59" s="784"/>
      <c r="U59" s="784"/>
      <c r="V59" s="784"/>
      <c r="W59" s="204">
        <f t="shared" si="38"/>
        <v>0</v>
      </c>
      <c r="X59" s="179"/>
      <c r="Y59" s="820"/>
      <c r="Z59" s="820"/>
      <c r="AA59" s="63">
        <f t="shared" si="39"/>
        <v>0</v>
      </c>
      <c r="AB59" s="830">
        <v>7.6499999999999999E-2</v>
      </c>
      <c r="AC59" s="831"/>
      <c r="AD59" s="9">
        <f>AA59*AB59</f>
        <v>0</v>
      </c>
      <c r="AE59" s="29">
        <f t="shared" si="40"/>
        <v>0</v>
      </c>
      <c r="AF59" s="206">
        <f t="shared" si="41"/>
        <v>0</v>
      </c>
      <c r="AG59" s="30"/>
    </row>
    <row r="60" spans="1:33" ht="14.4" thickBot="1" x14ac:dyDescent="0.3">
      <c r="A60" s="832" t="s">
        <v>99</v>
      </c>
      <c r="B60" s="833"/>
      <c r="C60" s="833"/>
      <c r="D60" s="833"/>
      <c r="E60" s="833"/>
      <c r="F60" s="833"/>
      <c r="G60" s="833"/>
      <c r="H60" s="833"/>
      <c r="I60" s="834"/>
      <c r="J60" s="180">
        <f>SUM(J54:J59)</f>
        <v>0</v>
      </c>
      <c r="K60" s="835"/>
      <c r="L60" s="836"/>
      <c r="M60" s="181">
        <f>SUM(M57:M59)</f>
        <v>0</v>
      </c>
      <c r="N60" s="182">
        <f>SUM(N54:N59)</f>
        <v>0</v>
      </c>
      <c r="O60" s="183">
        <f>SUM(O54:O59)</f>
        <v>0</v>
      </c>
      <c r="P60" s="184">
        <f>SUM(P54:P59)</f>
        <v>0</v>
      </c>
      <c r="R60" s="821" t="s">
        <v>99</v>
      </c>
      <c r="S60" s="822"/>
      <c r="T60" s="822"/>
      <c r="U60" s="822"/>
      <c r="V60" s="822"/>
      <c r="W60" s="822"/>
      <c r="X60" s="822"/>
      <c r="Y60" s="822"/>
      <c r="Z60" s="823"/>
      <c r="AA60" s="207">
        <f>SUM(AA54:AA59)</f>
        <v>0</v>
      </c>
      <c r="AB60" s="824"/>
      <c r="AC60" s="825"/>
      <c r="AD60" s="208">
        <f>SUM(AD54:AD59)</f>
        <v>0</v>
      </c>
      <c r="AE60" s="209">
        <f>SUM(AE54:AE59)</f>
        <v>0</v>
      </c>
      <c r="AF60" s="210">
        <f>SUM(AF54:AF59)</f>
        <v>0</v>
      </c>
      <c r="AG60" s="211">
        <f>SUM(AG54:AG59)</f>
        <v>0</v>
      </c>
    </row>
    <row r="61" spans="1:33" ht="14.4" thickBot="1" x14ac:dyDescent="0.3">
      <c r="A61" s="185"/>
      <c r="B61" s="186"/>
      <c r="C61" s="186"/>
      <c r="D61" s="187"/>
      <c r="E61" s="187"/>
      <c r="F61" s="187"/>
      <c r="G61" s="187"/>
      <c r="H61" s="186" t="s">
        <v>162</v>
      </c>
      <c r="I61" s="188"/>
      <c r="J61" s="189">
        <f>SUM(J32+J42+J49+J53+J60)</f>
        <v>89300</v>
      </c>
      <c r="K61" s="837"/>
      <c r="L61" s="838"/>
      <c r="M61" s="190">
        <f>SUM(M32+M42+M49+M53+M60)</f>
        <v>24295.01</v>
      </c>
      <c r="N61" s="191">
        <f>+N32+N42+N49+N53+N60</f>
        <v>113595.01</v>
      </c>
      <c r="O61" s="192">
        <f>SUM(O32+O42+O49+O53+O60)</f>
        <v>111095.01</v>
      </c>
      <c r="P61" s="193">
        <f>SUM(P32+P42+P49+P53+P60)</f>
        <v>2500</v>
      </c>
      <c r="R61" s="212"/>
      <c r="S61" s="213"/>
      <c r="T61" s="213"/>
      <c r="U61" s="214"/>
      <c r="V61" s="214"/>
      <c r="W61" s="214"/>
      <c r="X61" s="214"/>
      <c r="Y61" s="213" t="s">
        <v>162</v>
      </c>
      <c r="Z61" s="215"/>
      <c r="AA61" s="216">
        <f>SUM(AA32+AA42+AA49+AA53+AA60)</f>
        <v>1236</v>
      </c>
      <c r="AB61" s="826"/>
      <c r="AC61" s="827"/>
      <c r="AD61" s="217">
        <f>SUM(AD32+AD42+AD49+AD53+AD60)</f>
        <v>106.41959999999999</v>
      </c>
      <c r="AE61" s="218">
        <f>+AE32+AE42+AE49+AE53+AE60</f>
        <v>1342.4195999999999</v>
      </c>
      <c r="AF61" s="219">
        <f>SUM(AF32+AF42+AF49+AF53+AF60)</f>
        <v>1342.4195999999999</v>
      </c>
      <c r="AG61" s="220">
        <f>SUM(AG32+AG42+AG49+AG53+AG60)</f>
        <v>0</v>
      </c>
    </row>
    <row r="63" spans="1:33" ht="14.4" thickBot="1" x14ac:dyDescent="0.3"/>
    <row r="64" spans="1:33" ht="21.6" thickBot="1" x14ac:dyDescent="0.35">
      <c r="A64" s="96" t="s">
        <v>138</v>
      </c>
      <c r="B64" s="87" t="s">
        <v>131</v>
      </c>
      <c r="C64" s="88"/>
      <c r="D64" s="89" t="s">
        <v>132</v>
      </c>
      <c r="E64" s="870"/>
      <c r="F64" s="871"/>
      <c r="G64" s="855" t="s">
        <v>133</v>
      </c>
      <c r="H64" s="856"/>
      <c r="I64" s="856"/>
      <c r="J64" s="856"/>
      <c r="K64" s="856"/>
      <c r="L64" s="856"/>
      <c r="M64" s="856"/>
      <c r="N64" s="856"/>
      <c r="O64" s="856"/>
      <c r="P64" s="857"/>
      <c r="R64" s="116" t="s">
        <v>143</v>
      </c>
      <c r="S64" s="87" t="s">
        <v>131</v>
      </c>
      <c r="T64" s="88"/>
      <c r="U64" s="89" t="s">
        <v>132</v>
      </c>
      <c r="V64" s="90"/>
      <c r="W64" s="117"/>
      <c r="X64" s="855" t="s">
        <v>133</v>
      </c>
      <c r="Y64" s="856"/>
      <c r="Z64" s="856"/>
      <c r="AA64" s="856"/>
      <c r="AB64" s="856"/>
      <c r="AC64" s="856"/>
      <c r="AD64" s="856"/>
      <c r="AE64" s="856"/>
      <c r="AF64" s="856"/>
      <c r="AG64" s="857"/>
    </row>
    <row r="65" spans="1:33" ht="31.8" thickBot="1" x14ac:dyDescent="0.3">
      <c r="A65" s="298" t="s">
        <v>122</v>
      </c>
      <c r="B65" s="299" t="s">
        <v>100</v>
      </c>
      <c r="C65" s="97" t="s">
        <v>92</v>
      </c>
      <c r="D65" s="864" t="s">
        <v>139</v>
      </c>
      <c r="E65" s="865"/>
      <c r="F65" s="866"/>
      <c r="G65" s="867" t="s">
        <v>102</v>
      </c>
      <c r="H65" s="868"/>
      <c r="I65" s="869"/>
      <c r="J65" s="98" t="s">
        <v>103</v>
      </c>
      <c r="K65" s="867" t="s">
        <v>124</v>
      </c>
      <c r="L65" s="869"/>
      <c r="M65" s="98" t="s">
        <v>105</v>
      </c>
      <c r="N65" s="99" t="s">
        <v>140</v>
      </c>
      <c r="O65" s="100" t="s">
        <v>107</v>
      </c>
      <c r="P65" s="101" t="s">
        <v>108</v>
      </c>
      <c r="R65" s="300" t="s">
        <v>122</v>
      </c>
      <c r="S65" s="301" t="s">
        <v>100</v>
      </c>
      <c r="T65" s="118" t="s">
        <v>92</v>
      </c>
      <c r="U65" s="880" t="s">
        <v>144</v>
      </c>
      <c r="V65" s="881"/>
      <c r="W65" s="882"/>
      <c r="X65" s="883" t="s">
        <v>102</v>
      </c>
      <c r="Y65" s="884"/>
      <c r="Z65" s="885"/>
      <c r="AA65" s="119" t="s">
        <v>103</v>
      </c>
      <c r="AB65" s="883" t="s">
        <v>124</v>
      </c>
      <c r="AC65" s="885"/>
      <c r="AD65" s="119" t="s">
        <v>105</v>
      </c>
      <c r="AE65" s="120" t="s">
        <v>145</v>
      </c>
      <c r="AF65" s="121" t="s">
        <v>107</v>
      </c>
      <c r="AG65" s="122" t="s">
        <v>108</v>
      </c>
    </row>
    <row r="66" spans="1:33" x14ac:dyDescent="0.25">
      <c r="A66" s="297">
        <f>A19</f>
        <v>0</v>
      </c>
      <c r="B66" s="297">
        <f>B19</f>
        <v>0</v>
      </c>
      <c r="C66" s="54">
        <f t="shared" ref="C66:C78" si="46">T19*1.03</f>
        <v>185657.5</v>
      </c>
      <c r="D66" s="811"/>
      <c r="E66" s="811"/>
      <c r="F66" s="811"/>
      <c r="G66" s="810">
        <f>D66*12</f>
        <v>0</v>
      </c>
      <c r="H66" s="810"/>
      <c r="I66" s="810"/>
      <c r="J66" s="55">
        <f>C66*D66</f>
        <v>0</v>
      </c>
      <c r="K66" s="795">
        <f t="shared" ref="K66:K78" si="47">K19</f>
        <v>0.2707</v>
      </c>
      <c r="L66" s="795"/>
      <c r="M66" s="9">
        <f>J66*K66</f>
        <v>0</v>
      </c>
      <c r="N66" s="29">
        <f>J66+M66</f>
        <v>0</v>
      </c>
      <c r="O66" s="11">
        <f>N66-P66</f>
        <v>0</v>
      </c>
      <c r="P66" s="30"/>
      <c r="R66" s="297">
        <f t="shared" ref="R66:R78" si="48">A19</f>
        <v>0</v>
      </c>
      <c r="S66" s="297">
        <f t="shared" ref="S66:S78" si="49">B19</f>
        <v>0</v>
      </c>
      <c r="T66" s="54">
        <f t="shared" ref="T66:T78" si="50">C66*1.03</f>
        <v>191227.22500000001</v>
      </c>
      <c r="U66" s="811"/>
      <c r="V66" s="811"/>
      <c r="W66" s="811"/>
      <c r="X66" s="810">
        <f>U66*12</f>
        <v>0</v>
      </c>
      <c r="Y66" s="810"/>
      <c r="Z66" s="810"/>
      <c r="AA66" s="55">
        <f>T66*U66</f>
        <v>0</v>
      </c>
      <c r="AB66" s="795">
        <f t="shared" ref="AB66:AB78" si="51">K19</f>
        <v>0.2707</v>
      </c>
      <c r="AC66" s="795"/>
      <c r="AD66" s="9">
        <f>AA66*AB66</f>
        <v>0</v>
      </c>
      <c r="AE66" s="29">
        <f>AA66+AD66</f>
        <v>0</v>
      </c>
      <c r="AF66" s="11">
        <f>AE66-AG66</f>
        <v>0</v>
      </c>
      <c r="AG66" s="30"/>
    </row>
    <row r="67" spans="1:33" x14ac:dyDescent="0.25">
      <c r="A67" s="297">
        <f t="shared" ref="A67:B67" si="52">A20</f>
        <v>0</v>
      </c>
      <c r="B67" s="297">
        <f t="shared" si="52"/>
        <v>0</v>
      </c>
      <c r="C67" s="54">
        <f t="shared" si="46"/>
        <v>0</v>
      </c>
      <c r="D67" s="844"/>
      <c r="E67" s="845"/>
      <c r="F67" s="846"/>
      <c r="G67" s="810">
        <f t="shared" ref="G67:G78" si="53">D67*12</f>
        <v>0</v>
      </c>
      <c r="H67" s="810"/>
      <c r="I67" s="810"/>
      <c r="J67" s="55">
        <f t="shared" ref="J67:J78" si="54">C67*D67</f>
        <v>0</v>
      </c>
      <c r="K67" s="795">
        <f t="shared" si="47"/>
        <v>0.40300000000000002</v>
      </c>
      <c r="L67" s="795"/>
      <c r="M67" s="9">
        <f t="shared" ref="M67:M71" si="55">J67*K67</f>
        <v>0</v>
      </c>
      <c r="N67" s="29">
        <f t="shared" ref="N67:N70" si="56">J67+M67</f>
        <v>0</v>
      </c>
      <c r="O67" s="11">
        <f t="shared" ref="O67:O95" si="57">N67-P67</f>
        <v>0</v>
      </c>
      <c r="P67" s="30"/>
      <c r="R67" s="297">
        <f t="shared" si="48"/>
        <v>0</v>
      </c>
      <c r="S67" s="297">
        <f t="shared" si="49"/>
        <v>0</v>
      </c>
      <c r="T67" s="54">
        <f t="shared" si="50"/>
        <v>0</v>
      </c>
      <c r="U67" s="844"/>
      <c r="V67" s="845"/>
      <c r="W67" s="846"/>
      <c r="X67" s="810">
        <f t="shared" ref="X67:X78" si="58">U67*12</f>
        <v>0</v>
      </c>
      <c r="Y67" s="810"/>
      <c r="Z67" s="810"/>
      <c r="AA67" s="55">
        <f t="shared" ref="AA67:AA78" si="59">T67*U67</f>
        <v>0</v>
      </c>
      <c r="AB67" s="795">
        <f t="shared" si="51"/>
        <v>0.40300000000000002</v>
      </c>
      <c r="AC67" s="795"/>
      <c r="AD67" s="9">
        <f t="shared" ref="AD67:AD70" si="60">AA67*AB67</f>
        <v>0</v>
      </c>
      <c r="AE67" s="29">
        <f t="shared" ref="AE67:AE71" si="61">AA67+AD67</f>
        <v>0</v>
      </c>
      <c r="AF67" s="11">
        <f t="shared" ref="AF67:AF95" si="62">AE67-AG67</f>
        <v>0</v>
      </c>
      <c r="AG67" s="30"/>
    </row>
    <row r="68" spans="1:33" x14ac:dyDescent="0.25">
      <c r="A68" s="297">
        <f t="shared" ref="A68:B68" si="63">A21</f>
        <v>0</v>
      </c>
      <c r="B68" s="297">
        <f t="shared" si="63"/>
        <v>0</v>
      </c>
      <c r="C68" s="54">
        <f t="shared" si="46"/>
        <v>0</v>
      </c>
      <c r="D68" s="844"/>
      <c r="E68" s="845"/>
      <c r="F68" s="846"/>
      <c r="G68" s="810">
        <f t="shared" si="53"/>
        <v>0</v>
      </c>
      <c r="H68" s="810"/>
      <c r="I68" s="810"/>
      <c r="J68" s="55">
        <f t="shared" si="54"/>
        <v>0</v>
      </c>
      <c r="K68" s="795">
        <f t="shared" si="47"/>
        <v>0.39710000000000001</v>
      </c>
      <c r="L68" s="795"/>
      <c r="M68" s="9">
        <f t="shared" si="55"/>
        <v>0</v>
      </c>
      <c r="N68" s="29">
        <f t="shared" si="56"/>
        <v>0</v>
      </c>
      <c r="O68" s="11">
        <f t="shared" si="57"/>
        <v>0</v>
      </c>
      <c r="P68" s="30"/>
      <c r="R68" s="297">
        <f t="shared" si="48"/>
        <v>0</v>
      </c>
      <c r="S68" s="297">
        <f t="shared" si="49"/>
        <v>0</v>
      </c>
      <c r="T68" s="54">
        <f t="shared" si="50"/>
        <v>0</v>
      </c>
      <c r="U68" s="844"/>
      <c r="V68" s="845"/>
      <c r="W68" s="846"/>
      <c r="X68" s="810">
        <f t="shared" si="58"/>
        <v>0</v>
      </c>
      <c r="Y68" s="810"/>
      <c r="Z68" s="810"/>
      <c r="AA68" s="55">
        <f t="shared" si="59"/>
        <v>0</v>
      </c>
      <c r="AB68" s="795">
        <f t="shared" si="51"/>
        <v>0.39710000000000001</v>
      </c>
      <c r="AC68" s="795"/>
      <c r="AD68" s="9">
        <f t="shared" si="60"/>
        <v>0</v>
      </c>
      <c r="AE68" s="29">
        <f t="shared" si="61"/>
        <v>0</v>
      </c>
      <c r="AF68" s="11">
        <f t="shared" si="62"/>
        <v>0</v>
      </c>
      <c r="AG68" s="30"/>
    </row>
    <row r="69" spans="1:33" x14ac:dyDescent="0.25">
      <c r="A69" s="297">
        <f t="shared" ref="A69:B69" si="64">A22</f>
        <v>0</v>
      </c>
      <c r="B69" s="297">
        <f t="shared" si="64"/>
        <v>0</v>
      </c>
      <c r="C69" s="54">
        <f t="shared" si="46"/>
        <v>0</v>
      </c>
      <c r="D69" s="844"/>
      <c r="E69" s="845"/>
      <c r="F69" s="846"/>
      <c r="G69" s="810">
        <f t="shared" si="53"/>
        <v>0</v>
      </c>
      <c r="H69" s="810"/>
      <c r="I69" s="810"/>
      <c r="J69" s="55">
        <f t="shared" si="54"/>
        <v>0</v>
      </c>
      <c r="K69" s="795">
        <f t="shared" si="47"/>
        <v>0.33350000000000002</v>
      </c>
      <c r="L69" s="795"/>
      <c r="M69" s="9">
        <f t="shared" si="55"/>
        <v>0</v>
      </c>
      <c r="N69" s="29">
        <f t="shared" si="56"/>
        <v>0</v>
      </c>
      <c r="O69" s="11">
        <f t="shared" si="57"/>
        <v>0</v>
      </c>
      <c r="P69" s="30"/>
      <c r="R69" s="297">
        <f t="shared" si="48"/>
        <v>0</v>
      </c>
      <c r="S69" s="297">
        <f t="shared" si="49"/>
        <v>0</v>
      </c>
      <c r="T69" s="54">
        <f t="shared" si="50"/>
        <v>0</v>
      </c>
      <c r="U69" s="844"/>
      <c r="V69" s="845"/>
      <c r="W69" s="846"/>
      <c r="X69" s="810">
        <f t="shared" si="58"/>
        <v>0</v>
      </c>
      <c r="Y69" s="810"/>
      <c r="Z69" s="810"/>
      <c r="AA69" s="55">
        <f t="shared" si="59"/>
        <v>0</v>
      </c>
      <c r="AB69" s="795">
        <f t="shared" si="51"/>
        <v>0.33350000000000002</v>
      </c>
      <c r="AC69" s="795"/>
      <c r="AD69" s="9">
        <f t="shared" si="60"/>
        <v>0</v>
      </c>
      <c r="AE69" s="29">
        <f t="shared" si="61"/>
        <v>0</v>
      </c>
      <c r="AF69" s="11">
        <f t="shared" si="62"/>
        <v>0</v>
      </c>
      <c r="AG69" s="30"/>
    </row>
    <row r="70" spans="1:33" x14ac:dyDescent="0.25">
      <c r="A70" s="297">
        <f t="shared" ref="A70:B70" si="65">A23</f>
        <v>0</v>
      </c>
      <c r="B70" s="297">
        <f t="shared" si="65"/>
        <v>0</v>
      </c>
      <c r="C70" s="54">
        <f t="shared" si="46"/>
        <v>0</v>
      </c>
      <c r="D70" s="811"/>
      <c r="E70" s="811"/>
      <c r="F70" s="811"/>
      <c r="G70" s="810">
        <f t="shared" si="53"/>
        <v>0</v>
      </c>
      <c r="H70" s="810"/>
      <c r="I70" s="810"/>
      <c r="J70" s="55">
        <f t="shared" si="54"/>
        <v>0</v>
      </c>
      <c r="K70" s="795">
        <f t="shared" si="47"/>
        <v>8.6099999999999996E-2</v>
      </c>
      <c r="L70" s="795"/>
      <c r="M70" s="9">
        <f t="shared" si="55"/>
        <v>0</v>
      </c>
      <c r="N70" s="29">
        <f t="shared" si="56"/>
        <v>0</v>
      </c>
      <c r="O70" s="11">
        <f t="shared" si="57"/>
        <v>0</v>
      </c>
      <c r="P70" s="30"/>
      <c r="R70" s="297">
        <f t="shared" si="48"/>
        <v>0</v>
      </c>
      <c r="S70" s="297">
        <f t="shared" si="49"/>
        <v>0</v>
      </c>
      <c r="T70" s="54">
        <f t="shared" si="50"/>
        <v>0</v>
      </c>
      <c r="U70" s="811"/>
      <c r="V70" s="811"/>
      <c r="W70" s="811"/>
      <c r="X70" s="810">
        <f t="shared" si="58"/>
        <v>0</v>
      </c>
      <c r="Y70" s="810"/>
      <c r="Z70" s="810"/>
      <c r="AA70" s="55">
        <f t="shared" si="59"/>
        <v>0</v>
      </c>
      <c r="AB70" s="795">
        <f t="shared" si="51"/>
        <v>8.6099999999999996E-2</v>
      </c>
      <c r="AC70" s="795"/>
      <c r="AD70" s="9">
        <f t="shared" si="60"/>
        <v>0</v>
      </c>
      <c r="AE70" s="29">
        <f t="shared" si="61"/>
        <v>0</v>
      </c>
      <c r="AF70" s="11">
        <f t="shared" si="62"/>
        <v>0</v>
      </c>
      <c r="AG70" s="30"/>
    </row>
    <row r="71" spans="1:33" x14ac:dyDescent="0.25">
      <c r="A71" s="297">
        <f t="shared" ref="A71:B71" si="66">A24</f>
        <v>0</v>
      </c>
      <c r="B71" s="297">
        <f t="shared" si="66"/>
        <v>0</v>
      </c>
      <c r="C71" s="54">
        <f t="shared" si="46"/>
        <v>0</v>
      </c>
      <c r="D71" s="811"/>
      <c r="E71" s="811"/>
      <c r="F71" s="811"/>
      <c r="G71" s="810">
        <f t="shared" si="53"/>
        <v>0</v>
      </c>
      <c r="H71" s="810"/>
      <c r="I71" s="810"/>
      <c r="J71" s="55">
        <f t="shared" si="54"/>
        <v>0</v>
      </c>
      <c r="K71" s="795">
        <f t="shared" si="47"/>
        <v>0</v>
      </c>
      <c r="L71" s="795"/>
      <c r="M71" s="9">
        <f t="shared" si="55"/>
        <v>0</v>
      </c>
      <c r="N71" s="29">
        <f>J71+M71</f>
        <v>0</v>
      </c>
      <c r="O71" s="11">
        <f t="shared" si="57"/>
        <v>0</v>
      </c>
      <c r="P71" s="30"/>
      <c r="R71" s="297">
        <f t="shared" si="48"/>
        <v>0</v>
      </c>
      <c r="S71" s="297">
        <f t="shared" si="49"/>
        <v>0</v>
      </c>
      <c r="T71" s="54">
        <f t="shared" si="50"/>
        <v>0</v>
      </c>
      <c r="U71" s="811"/>
      <c r="V71" s="811"/>
      <c r="W71" s="811"/>
      <c r="X71" s="810">
        <f t="shared" si="58"/>
        <v>0</v>
      </c>
      <c r="Y71" s="810"/>
      <c r="Z71" s="810"/>
      <c r="AA71" s="55">
        <f t="shared" si="59"/>
        <v>0</v>
      </c>
      <c r="AB71" s="795">
        <f t="shared" si="51"/>
        <v>0</v>
      </c>
      <c r="AC71" s="795"/>
      <c r="AD71" s="9">
        <f>AA71*AB71</f>
        <v>0</v>
      </c>
      <c r="AE71" s="29">
        <f t="shared" si="61"/>
        <v>0</v>
      </c>
      <c r="AF71" s="11">
        <f t="shared" si="62"/>
        <v>0</v>
      </c>
      <c r="AG71" s="30"/>
    </row>
    <row r="72" spans="1:33" x14ac:dyDescent="0.25">
      <c r="A72" s="297">
        <f t="shared" ref="A72:B72" si="67">A25</f>
        <v>0</v>
      </c>
      <c r="B72" s="297">
        <f t="shared" si="67"/>
        <v>0</v>
      </c>
      <c r="C72" s="54">
        <f t="shared" si="46"/>
        <v>0</v>
      </c>
      <c r="D72" s="811"/>
      <c r="E72" s="811"/>
      <c r="F72" s="811"/>
      <c r="G72" s="810">
        <f t="shared" si="53"/>
        <v>0</v>
      </c>
      <c r="H72" s="810"/>
      <c r="I72" s="810"/>
      <c r="J72" s="55">
        <f t="shared" si="54"/>
        <v>0</v>
      </c>
      <c r="K72" s="795">
        <f t="shared" si="47"/>
        <v>0</v>
      </c>
      <c r="L72" s="795"/>
      <c r="M72" s="9">
        <f>J72*K72</f>
        <v>0</v>
      </c>
      <c r="N72" s="29">
        <f>J72+M72</f>
        <v>0</v>
      </c>
      <c r="O72" s="11">
        <f t="shared" si="57"/>
        <v>0</v>
      </c>
      <c r="P72" s="30"/>
      <c r="R72" s="297">
        <f t="shared" si="48"/>
        <v>0</v>
      </c>
      <c r="S72" s="297">
        <f t="shared" si="49"/>
        <v>0</v>
      </c>
      <c r="T72" s="54">
        <f t="shared" si="50"/>
        <v>0</v>
      </c>
      <c r="U72" s="811"/>
      <c r="V72" s="811"/>
      <c r="W72" s="811"/>
      <c r="X72" s="810">
        <f t="shared" si="58"/>
        <v>0</v>
      </c>
      <c r="Y72" s="810"/>
      <c r="Z72" s="810"/>
      <c r="AA72" s="55">
        <f t="shared" si="59"/>
        <v>0</v>
      </c>
      <c r="AB72" s="795">
        <f t="shared" si="51"/>
        <v>0</v>
      </c>
      <c r="AC72" s="795"/>
      <c r="AD72" s="9">
        <f>AA72*AB72</f>
        <v>0</v>
      </c>
      <c r="AE72" s="29">
        <f>AA72+AD72</f>
        <v>0</v>
      </c>
      <c r="AF72" s="11">
        <f t="shared" si="62"/>
        <v>0</v>
      </c>
      <c r="AG72" s="30"/>
    </row>
    <row r="73" spans="1:33" x14ac:dyDescent="0.25">
      <c r="A73" s="297">
        <f t="shared" ref="A73:B73" si="68">A26</f>
        <v>0</v>
      </c>
      <c r="B73" s="297">
        <f t="shared" si="68"/>
        <v>0</v>
      </c>
      <c r="C73" s="54">
        <f t="shared" si="46"/>
        <v>0</v>
      </c>
      <c r="D73" s="811"/>
      <c r="E73" s="811"/>
      <c r="F73" s="811"/>
      <c r="G73" s="810">
        <f t="shared" si="53"/>
        <v>0</v>
      </c>
      <c r="H73" s="810"/>
      <c r="I73" s="810"/>
      <c r="J73" s="55">
        <f t="shared" si="54"/>
        <v>0</v>
      </c>
      <c r="K73" s="795">
        <f t="shared" si="47"/>
        <v>0</v>
      </c>
      <c r="L73" s="795"/>
      <c r="M73" s="9">
        <f t="shared" ref="M73:M77" si="69">J73*K73</f>
        <v>0</v>
      </c>
      <c r="N73" s="29">
        <f t="shared" ref="N73:N77" si="70">J73+M73</f>
        <v>0</v>
      </c>
      <c r="O73" s="11">
        <f t="shared" si="57"/>
        <v>0</v>
      </c>
      <c r="P73" s="30"/>
      <c r="R73" s="297">
        <f t="shared" si="48"/>
        <v>0</v>
      </c>
      <c r="S73" s="297">
        <f t="shared" si="49"/>
        <v>0</v>
      </c>
      <c r="T73" s="54">
        <f t="shared" si="50"/>
        <v>0</v>
      </c>
      <c r="U73" s="811"/>
      <c r="V73" s="811"/>
      <c r="W73" s="811"/>
      <c r="X73" s="810">
        <f t="shared" si="58"/>
        <v>0</v>
      </c>
      <c r="Y73" s="810"/>
      <c r="Z73" s="810"/>
      <c r="AA73" s="55">
        <f t="shared" si="59"/>
        <v>0</v>
      </c>
      <c r="AB73" s="795">
        <f t="shared" si="51"/>
        <v>0</v>
      </c>
      <c r="AC73" s="795"/>
      <c r="AD73" s="9">
        <f>AA73*AB73</f>
        <v>0</v>
      </c>
      <c r="AE73" s="29">
        <f>AA73+AD73</f>
        <v>0</v>
      </c>
      <c r="AF73" s="11">
        <f t="shared" si="62"/>
        <v>0</v>
      </c>
      <c r="AG73" s="30"/>
    </row>
    <row r="74" spans="1:33" x14ac:dyDescent="0.25">
      <c r="A74" s="297">
        <f t="shared" ref="A74:B74" si="71">A27</f>
        <v>0</v>
      </c>
      <c r="B74" s="297">
        <f t="shared" si="71"/>
        <v>0</v>
      </c>
      <c r="C74" s="54">
        <f t="shared" si="46"/>
        <v>0</v>
      </c>
      <c r="D74" s="811"/>
      <c r="E74" s="811"/>
      <c r="F74" s="811"/>
      <c r="G74" s="810">
        <f t="shared" si="53"/>
        <v>0</v>
      </c>
      <c r="H74" s="810"/>
      <c r="I74" s="810"/>
      <c r="J74" s="55">
        <f t="shared" si="54"/>
        <v>0</v>
      </c>
      <c r="K74" s="795">
        <f t="shared" si="47"/>
        <v>0</v>
      </c>
      <c r="L74" s="795"/>
      <c r="M74" s="9">
        <f t="shared" si="69"/>
        <v>0</v>
      </c>
      <c r="N74" s="29">
        <f t="shared" si="70"/>
        <v>0</v>
      </c>
      <c r="O74" s="11">
        <f t="shared" si="57"/>
        <v>0</v>
      </c>
      <c r="P74" s="30"/>
      <c r="R74" s="297">
        <f t="shared" si="48"/>
        <v>0</v>
      </c>
      <c r="S74" s="297">
        <f t="shared" si="49"/>
        <v>0</v>
      </c>
      <c r="T74" s="54">
        <f t="shared" si="50"/>
        <v>0</v>
      </c>
      <c r="U74" s="811"/>
      <c r="V74" s="811"/>
      <c r="W74" s="811"/>
      <c r="X74" s="810">
        <f t="shared" si="58"/>
        <v>0</v>
      </c>
      <c r="Y74" s="810"/>
      <c r="Z74" s="810"/>
      <c r="AA74" s="55">
        <f t="shared" si="59"/>
        <v>0</v>
      </c>
      <c r="AB74" s="795">
        <f t="shared" si="51"/>
        <v>0</v>
      </c>
      <c r="AC74" s="795"/>
      <c r="AD74" s="9">
        <f t="shared" ref="AD74:AD78" si="72">AA74*AB74</f>
        <v>0</v>
      </c>
      <c r="AE74" s="29">
        <f t="shared" ref="AE74:AE78" si="73">AA74+AD74</f>
        <v>0</v>
      </c>
      <c r="AF74" s="11">
        <f t="shared" si="62"/>
        <v>0</v>
      </c>
      <c r="AG74" s="30"/>
    </row>
    <row r="75" spans="1:33" x14ac:dyDescent="0.25">
      <c r="A75" s="297">
        <f t="shared" ref="A75:B75" si="74">A28</f>
        <v>0</v>
      </c>
      <c r="B75" s="297">
        <f t="shared" si="74"/>
        <v>0</v>
      </c>
      <c r="C75" s="54">
        <f t="shared" si="46"/>
        <v>0</v>
      </c>
      <c r="D75" s="811"/>
      <c r="E75" s="811"/>
      <c r="F75" s="811"/>
      <c r="G75" s="810">
        <f t="shared" si="53"/>
        <v>0</v>
      </c>
      <c r="H75" s="810"/>
      <c r="I75" s="810"/>
      <c r="J75" s="55">
        <f t="shared" si="54"/>
        <v>0</v>
      </c>
      <c r="K75" s="795">
        <f t="shared" si="47"/>
        <v>0</v>
      </c>
      <c r="L75" s="795"/>
      <c r="M75" s="9">
        <f t="shared" si="69"/>
        <v>0</v>
      </c>
      <c r="N75" s="29">
        <f t="shared" si="70"/>
        <v>0</v>
      </c>
      <c r="O75" s="11">
        <f t="shared" si="57"/>
        <v>0</v>
      </c>
      <c r="P75" s="30"/>
      <c r="R75" s="297">
        <f t="shared" si="48"/>
        <v>0</v>
      </c>
      <c r="S75" s="297">
        <f t="shared" si="49"/>
        <v>0</v>
      </c>
      <c r="T75" s="54">
        <f t="shared" si="50"/>
        <v>0</v>
      </c>
      <c r="U75" s="811"/>
      <c r="V75" s="811"/>
      <c r="W75" s="811"/>
      <c r="X75" s="810">
        <f t="shared" si="58"/>
        <v>0</v>
      </c>
      <c r="Y75" s="810"/>
      <c r="Z75" s="810"/>
      <c r="AA75" s="55">
        <f t="shared" si="59"/>
        <v>0</v>
      </c>
      <c r="AB75" s="795">
        <f t="shared" si="51"/>
        <v>0</v>
      </c>
      <c r="AC75" s="795"/>
      <c r="AD75" s="9">
        <f t="shared" si="72"/>
        <v>0</v>
      </c>
      <c r="AE75" s="29">
        <f t="shared" si="73"/>
        <v>0</v>
      </c>
      <c r="AF75" s="11">
        <f t="shared" si="62"/>
        <v>0</v>
      </c>
      <c r="AG75" s="30"/>
    </row>
    <row r="76" spans="1:33" x14ac:dyDescent="0.25">
      <c r="A76" s="297">
        <f t="shared" ref="A76:B76" si="75">A29</f>
        <v>0</v>
      </c>
      <c r="B76" s="297">
        <f t="shared" si="75"/>
        <v>0</v>
      </c>
      <c r="C76" s="54">
        <f t="shared" si="46"/>
        <v>0</v>
      </c>
      <c r="D76" s="811"/>
      <c r="E76" s="811"/>
      <c r="F76" s="811"/>
      <c r="G76" s="810">
        <f t="shared" si="53"/>
        <v>0</v>
      </c>
      <c r="H76" s="810"/>
      <c r="I76" s="810"/>
      <c r="J76" s="55">
        <f t="shared" si="54"/>
        <v>0</v>
      </c>
      <c r="K76" s="795">
        <f t="shared" si="47"/>
        <v>0</v>
      </c>
      <c r="L76" s="795"/>
      <c r="M76" s="9">
        <f t="shared" si="69"/>
        <v>0</v>
      </c>
      <c r="N76" s="29">
        <f t="shared" si="70"/>
        <v>0</v>
      </c>
      <c r="O76" s="11">
        <f t="shared" si="57"/>
        <v>0</v>
      </c>
      <c r="P76" s="30"/>
      <c r="R76" s="297">
        <f t="shared" si="48"/>
        <v>0</v>
      </c>
      <c r="S76" s="297">
        <f t="shared" si="49"/>
        <v>0</v>
      </c>
      <c r="T76" s="54">
        <f t="shared" si="50"/>
        <v>0</v>
      </c>
      <c r="U76" s="811"/>
      <c r="V76" s="811"/>
      <c r="W76" s="811"/>
      <c r="X76" s="810">
        <f t="shared" si="58"/>
        <v>0</v>
      </c>
      <c r="Y76" s="810"/>
      <c r="Z76" s="810"/>
      <c r="AA76" s="55">
        <f t="shared" si="59"/>
        <v>0</v>
      </c>
      <c r="AB76" s="795">
        <f t="shared" si="51"/>
        <v>0</v>
      </c>
      <c r="AC76" s="795"/>
      <c r="AD76" s="9">
        <f t="shared" si="72"/>
        <v>0</v>
      </c>
      <c r="AE76" s="29">
        <f t="shared" si="73"/>
        <v>0</v>
      </c>
      <c r="AF76" s="11">
        <f t="shared" si="62"/>
        <v>0</v>
      </c>
      <c r="AG76" s="30"/>
    </row>
    <row r="77" spans="1:33" x14ac:dyDescent="0.25">
      <c r="A77" s="297">
        <f t="shared" ref="A77:B77" si="76">A30</f>
        <v>0</v>
      </c>
      <c r="B77" s="297">
        <f t="shared" si="76"/>
        <v>0</v>
      </c>
      <c r="C77" s="54">
        <f t="shared" si="46"/>
        <v>0</v>
      </c>
      <c r="D77" s="809"/>
      <c r="E77" s="809"/>
      <c r="F77" s="809"/>
      <c r="G77" s="810">
        <f t="shared" si="53"/>
        <v>0</v>
      </c>
      <c r="H77" s="810"/>
      <c r="I77" s="810"/>
      <c r="J77" s="55">
        <f t="shared" si="54"/>
        <v>0</v>
      </c>
      <c r="K77" s="795">
        <f t="shared" si="47"/>
        <v>0</v>
      </c>
      <c r="L77" s="795"/>
      <c r="M77" s="9">
        <f t="shared" si="69"/>
        <v>0</v>
      </c>
      <c r="N77" s="29">
        <f t="shared" si="70"/>
        <v>0</v>
      </c>
      <c r="O77" s="11">
        <f t="shared" si="57"/>
        <v>0</v>
      </c>
      <c r="P77" s="30"/>
      <c r="R77" s="297">
        <f t="shared" si="48"/>
        <v>0</v>
      </c>
      <c r="S77" s="297">
        <f t="shared" si="49"/>
        <v>0</v>
      </c>
      <c r="T77" s="54">
        <f t="shared" si="50"/>
        <v>0</v>
      </c>
      <c r="U77" s="809"/>
      <c r="V77" s="809"/>
      <c r="W77" s="809"/>
      <c r="X77" s="810">
        <f t="shared" si="58"/>
        <v>0</v>
      </c>
      <c r="Y77" s="810"/>
      <c r="Z77" s="810"/>
      <c r="AA77" s="55">
        <f t="shared" si="59"/>
        <v>0</v>
      </c>
      <c r="AB77" s="795">
        <f t="shared" si="51"/>
        <v>0</v>
      </c>
      <c r="AC77" s="795"/>
      <c r="AD77" s="9">
        <f t="shared" si="72"/>
        <v>0</v>
      </c>
      <c r="AE77" s="29">
        <f t="shared" si="73"/>
        <v>0</v>
      </c>
      <c r="AF77" s="11">
        <f t="shared" si="62"/>
        <v>0</v>
      </c>
      <c r="AG77" s="30"/>
    </row>
    <row r="78" spans="1:33" x14ac:dyDescent="0.25">
      <c r="A78" s="297">
        <f t="shared" ref="A78:B78" si="77">A31</f>
        <v>0</v>
      </c>
      <c r="B78" s="297">
        <f t="shared" si="77"/>
        <v>0</v>
      </c>
      <c r="C78" s="54">
        <f t="shared" si="46"/>
        <v>0</v>
      </c>
      <c r="D78" s="809"/>
      <c r="E78" s="809"/>
      <c r="F78" s="809"/>
      <c r="G78" s="810">
        <f t="shared" si="53"/>
        <v>0</v>
      </c>
      <c r="H78" s="810"/>
      <c r="I78" s="810"/>
      <c r="J78" s="55">
        <f t="shared" si="54"/>
        <v>0</v>
      </c>
      <c r="K78" s="795">
        <f t="shared" si="47"/>
        <v>0</v>
      </c>
      <c r="L78" s="795"/>
      <c r="M78" s="9">
        <f>J78*K78</f>
        <v>0</v>
      </c>
      <c r="N78" s="29">
        <f>J78+M78</f>
        <v>0</v>
      </c>
      <c r="O78" s="11">
        <f t="shared" si="57"/>
        <v>0</v>
      </c>
      <c r="P78" s="30"/>
      <c r="R78" s="297">
        <f t="shared" si="48"/>
        <v>0</v>
      </c>
      <c r="S78" s="297">
        <f t="shared" si="49"/>
        <v>0</v>
      </c>
      <c r="T78" s="54">
        <f t="shared" si="50"/>
        <v>0</v>
      </c>
      <c r="U78" s="809"/>
      <c r="V78" s="809"/>
      <c r="W78" s="809"/>
      <c r="X78" s="810">
        <f t="shared" si="58"/>
        <v>0</v>
      </c>
      <c r="Y78" s="810"/>
      <c r="Z78" s="810"/>
      <c r="AA78" s="55">
        <f t="shared" si="59"/>
        <v>0</v>
      </c>
      <c r="AB78" s="795">
        <f t="shared" si="51"/>
        <v>0</v>
      </c>
      <c r="AC78" s="795"/>
      <c r="AD78" s="9">
        <f t="shared" si="72"/>
        <v>0</v>
      </c>
      <c r="AE78" s="29">
        <f t="shared" si="73"/>
        <v>0</v>
      </c>
      <c r="AF78" s="11">
        <f t="shared" si="62"/>
        <v>0</v>
      </c>
      <c r="AG78" s="30"/>
    </row>
    <row r="79" spans="1:33" ht="14.4" thickBot="1" x14ac:dyDescent="0.3">
      <c r="A79" s="815" t="s">
        <v>99</v>
      </c>
      <c r="B79" s="816"/>
      <c r="C79" s="816"/>
      <c r="D79" s="816"/>
      <c r="E79" s="816"/>
      <c r="F79" s="816"/>
      <c r="G79" s="816"/>
      <c r="H79" s="816"/>
      <c r="I79" s="817"/>
      <c r="J79" s="102">
        <f>SUM(J66:J78)</f>
        <v>0</v>
      </c>
      <c r="K79" s="858"/>
      <c r="L79" s="859"/>
      <c r="M79" s="103">
        <f>SUM(M66:M78)</f>
        <v>0</v>
      </c>
      <c r="N79" s="104">
        <f>SUM(N66:N78)</f>
        <v>0</v>
      </c>
      <c r="O79" s="105">
        <f>SUM(O66:O78)</f>
        <v>0</v>
      </c>
      <c r="P79" s="106">
        <f>SUM(P66:P78)</f>
        <v>0</v>
      </c>
      <c r="R79" s="801" t="s">
        <v>99</v>
      </c>
      <c r="S79" s="802"/>
      <c r="T79" s="802"/>
      <c r="U79" s="802"/>
      <c r="V79" s="802"/>
      <c r="W79" s="802"/>
      <c r="X79" s="802"/>
      <c r="Y79" s="802"/>
      <c r="Z79" s="803"/>
      <c r="AA79" s="123">
        <f>SUM(AA66:AA73)</f>
        <v>0</v>
      </c>
      <c r="AB79" s="853"/>
      <c r="AC79" s="854"/>
      <c r="AD79" s="124">
        <f>SUM(AD66:AD73)</f>
        <v>0</v>
      </c>
      <c r="AE79" s="125">
        <f>SUM(AE66:AE73)</f>
        <v>0</v>
      </c>
      <c r="AF79" s="126">
        <f>SUM(AF66:AF73)</f>
        <v>0</v>
      </c>
      <c r="AG79" s="127">
        <f>SUM(AG66:AG73)</f>
        <v>0</v>
      </c>
    </row>
    <row r="80" spans="1:33" ht="63" thickBot="1" x14ac:dyDescent="0.3">
      <c r="A80" s="107" t="s">
        <v>126</v>
      </c>
      <c r="B80" s="108" t="s">
        <v>100</v>
      </c>
      <c r="C80" s="98" t="s">
        <v>92</v>
      </c>
      <c r="D80" s="109" t="s">
        <v>109</v>
      </c>
      <c r="E80" s="98" t="s">
        <v>141</v>
      </c>
      <c r="F80" s="110" t="s">
        <v>142</v>
      </c>
      <c r="G80" s="98" t="s">
        <v>112</v>
      </c>
      <c r="H80" s="110" t="s">
        <v>113</v>
      </c>
      <c r="I80" s="108" t="s">
        <v>114</v>
      </c>
      <c r="J80" s="98" t="s">
        <v>103</v>
      </c>
      <c r="K80" s="98" t="s">
        <v>115</v>
      </c>
      <c r="L80" s="98" t="s">
        <v>116</v>
      </c>
      <c r="M80" s="98" t="s">
        <v>105</v>
      </c>
      <c r="N80" s="99" t="s">
        <v>140</v>
      </c>
      <c r="O80" s="100" t="s">
        <v>107</v>
      </c>
      <c r="P80" s="101" t="s">
        <v>108</v>
      </c>
      <c r="R80" s="128" t="s">
        <v>126</v>
      </c>
      <c r="S80" s="129" t="s">
        <v>100</v>
      </c>
      <c r="T80" s="119" t="s">
        <v>92</v>
      </c>
      <c r="U80" s="130" t="s">
        <v>109</v>
      </c>
      <c r="V80" s="119" t="s">
        <v>127</v>
      </c>
      <c r="W80" s="131" t="s">
        <v>142</v>
      </c>
      <c r="X80" s="119" t="s">
        <v>112</v>
      </c>
      <c r="Y80" s="131" t="s">
        <v>113</v>
      </c>
      <c r="Z80" s="129" t="s">
        <v>114</v>
      </c>
      <c r="AA80" s="119" t="s">
        <v>103</v>
      </c>
      <c r="AB80" s="119" t="s">
        <v>115</v>
      </c>
      <c r="AC80" s="119" t="s">
        <v>116</v>
      </c>
      <c r="AD80" s="119" t="s">
        <v>105</v>
      </c>
      <c r="AE80" s="120" t="s">
        <v>145</v>
      </c>
      <c r="AF80" s="121" t="s">
        <v>107</v>
      </c>
      <c r="AG80" s="122" t="s">
        <v>108</v>
      </c>
    </row>
    <row r="81" spans="1:33" x14ac:dyDescent="0.25">
      <c r="A81" s="52">
        <f>A34</f>
        <v>0</v>
      </c>
      <c r="B81" s="53">
        <f>B34</f>
        <v>0</v>
      </c>
      <c r="C81" s="54">
        <f t="shared" ref="C81:C88" si="78">T34*1.03</f>
        <v>76384.800000000003</v>
      </c>
      <c r="D81" s="13">
        <f>C81/9*3</f>
        <v>25461.600000000002</v>
      </c>
      <c r="E81" s="28"/>
      <c r="F81" s="28"/>
      <c r="G81" s="14">
        <f>(E81*4.5)+(F81*4.5)</f>
        <v>0</v>
      </c>
      <c r="H81" s="80"/>
      <c r="I81" s="15">
        <f>H81*3</f>
        <v>0</v>
      </c>
      <c r="J81" s="58">
        <f>(C81/2*E81)+(C81/2*F81)+(D81*H81)</f>
        <v>0</v>
      </c>
      <c r="K81" s="56">
        <f>K34</f>
        <v>0.3382</v>
      </c>
      <c r="L81" s="56">
        <f>L34</f>
        <v>8.6099999999999996E-2</v>
      </c>
      <c r="M81" s="9">
        <f>(C81/2*E81*K81)+(C81/2*F81*K81)+(D81*H81*L81)</f>
        <v>0</v>
      </c>
      <c r="N81" s="29">
        <f t="shared" ref="N81:N88" si="79">J81+M81</f>
        <v>0</v>
      </c>
      <c r="O81" s="11">
        <f t="shared" si="57"/>
        <v>0</v>
      </c>
      <c r="P81" s="30"/>
      <c r="R81" s="52">
        <f t="shared" ref="R81:S88" si="80">A34</f>
        <v>0</v>
      </c>
      <c r="S81" s="53">
        <f t="shared" si="80"/>
        <v>0</v>
      </c>
      <c r="T81" s="54">
        <f t="shared" ref="T81:T88" si="81">C81*1.03</f>
        <v>78676.344000000012</v>
      </c>
      <c r="U81" s="13">
        <f>T81/9*3</f>
        <v>26225.448000000004</v>
      </c>
      <c r="V81" s="28"/>
      <c r="W81" s="28"/>
      <c r="X81" s="14">
        <f>(V81*4.5)+(W81*4.5)</f>
        <v>0</v>
      </c>
      <c r="Y81" s="80"/>
      <c r="Z81" s="15">
        <f>Y81*3</f>
        <v>0</v>
      </c>
      <c r="AA81" s="58">
        <f>(T81/2*V81)+(T81/2*W81)+(U81*Y81)</f>
        <v>0</v>
      </c>
      <c r="AB81" s="56">
        <f t="shared" ref="AB81:AC88" si="82">K34</f>
        <v>0.3382</v>
      </c>
      <c r="AC81" s="56">
        <f t="shared" si="82"/>
        <v>8.6099999999999996E-2</v>
      </c>
      <c r="AD81" s="9">
        <f>(T81/2*V81*AB81)+(T81/2*W81*AB81)+(U81*Y81*AC81)</f>
        <v>0</v>
      </c>
      <c r="AE81" s="29">
        <f t="shared" ref="AE81:AE88" si="83">AA81+AD81</f>
        <v>0</v>
      </c>
      <c r="AF81" s="11">
        <f t="shared" si="62"/>
        <v>0</v>
      </c>
      <c r="AG81" s="30"/>
    </row>
    <row r="82" spans="1:33" x14ac:dyDescent="0.25">
      <c r="A82" s="52">
        <f t="shared" ref="A82:B82" si="84">A35</f>
        <v>0</v>
      </c>
      <c r="B82" s="53">
        <f t="shared" si="84"/>
        <v>0</v>
      </c>
      <c r="C82" s="54">
        <f t="shared" si="78"/>
        <v>0</v>
      </c>
      <c r="D82" s="13">
        <f t="shared" ref="D82:D88" si="85">C82/9*3</f>
        <v>0</v>
      </c>
      <c r="E82" s="28"/>
      <c r="F82" s="28"/>
      <c r="G82" s="14">
        <f t="shared" ref="G82:G88" si="86">(E82*4.5)+(F82*4.5)</f>
        <v>0</v>
      </c>
      <c r="H82" s="28"/>
      <c r="I82" s="15">
        <f t="shared" ref="I82:I88" si="87">H82*3</f>
        <v>0</v>
      </c>
      <c r="J82" s="58">
        <f t="shared" ref="J82:J88" si="88">(C82/2*E82)+(C82/2*F82)+(D82*H82)</f>
        <v>0</v>
      </c>
      <c r="K82" s="56">
        <f t="shared" ref="K82:K88" si="89">AB35</f>
        <v>0.3448</v>
      </c>
      <c r="L82" s="56">
        <f t="shared" ref="L82:L88" si="90">L35</f>
        <v>8.6099999999999996E-2</v>
      </c>
      <c r="M82" s="9">
        <f t="shared" ref="M82:M88" si="91">(C82/2*E82*K82)+(C82/2*F82*K82)+(D82*H82*L82)</f>
        <v>0</v>
      </c>
      <c r="N82" s="29">
        <f t="shared" si="79"/>
        <v>0</v>
      </c>
      <c r="O82" s="11">
        <f t="shared" si="57"/>
        <v>0</v>
      </c>
      <c r="P82" s="30"/>
      <c r="R82" s="52">
        <f t="shared" si="80"/>
        <v>0</v>
      </c>
      <c r="S82" s="53">
        <f t="shared" si="80"/>
        <v>0</v>
      </c>
      <c r="T82" s="54">
        <f t="shared" si="81"/>
        <v>0</v>
      </c>
      <c r="U82" s="13">
        <f t="shared" ref="U82:U88" si="92">T82/9*3</f>
        <v>0</v>
      </c>
      <c r="V82" s="28"/>
      <c r="W82" s="28"/>
      <c r="X82" s="14">
        <f t="shared" ref="X82:X88" si="93">(V82*4.5)+(W82*4.5)</f>
        <v>0</v>
      </c>
      <c r="Y82" s="28"/>
      <c r="Z82" s="15">
        <f t="shared" ref="Z82:Z88" si="94">Y82*3</f>
        <v>0</v>
      </c>
      <c r="AA82" s="58">
        <f t="shared" ref="AA82:AA88" si="95">(T82/2*V82)+(T82/2*W82)+(U82*Y82)</f>
        <v>0</v>
      </c>
      <c r="AB82" s="56">
        <f t="shared" si="82"/>
        <v>0.3448</v>
      </c>
      <c r="AC82" s="56">
        <f t="shared" si="82"/>
        <v>8.6099999999999996E-2</v>
      </c>
      <c r="AD82" s="9">
        <f t="shared" ref="AD82:AD88" si="96">(T82/2*V82*AB82)+(T82/2*W82*AB82)+(U82*Y82*AC82)</f>
        <v>0</v>
      </c>
      <c r="AE82" s="29">
        <f t="shared" si="83"/>
        <v>0</v>
      </c>
      <c r="AF82" s="11">
        <f t="shared" si="62"/>
        <v>0</v>
      </c>
      <c r="AG82" s="30"/>
    </row>
    <row r="83" spans="1:33" x14ac:dyDescent="0.25">
      <c r="A83" s="52">
        <f t="shared" ref="A83:B83" si="97">A36</f>
        <v>0</v>
      </c>
      <c r="B83" s="53">
        <f t="shared" si="97"/>
        <v>0</v>
      </c>
      <c r="C83" s="54">
        <f t="shared" si="78"/>
        <v>0</v>
      </c>
      <c r="D83" s="13">
        <f t="shared" si="85"/>
        <v>0</v>
      </c>
      <c r="E83" s="28"/>
      <c r="F83" s="28"/>
      <c r="G83" s="14">
        <f t="shared" si="86"/>
        <v>0</v>
      </c>
      <c r="H83" s="28"/>
      <c r="I83" s="15">
        <f t="shared" si="87"/>
        <v>0</v>
      </c>
      <c r="J83" s="58">
        <f t="shared" si="88"/>
        <v>0</v>
      </c>
      <c r="K83" s="56">
        <f t="shared" si="89"/>
        <v>0.3448</v>
      </c>
      <c r="L83" s="56">
        <f t="shared" si="90"/>
        <v>8.6099999999999996E-2</v>
      </c>
      <c r="M83" s="9">
        <f t="shared" si="91"/>
        <v>0</v>
      </c>
      <c r="N83" s="29">
        <f t="shared" si="79"/>
        <v>0</v>
      </c>
      <c r="O83" s="11">
        <f t="shared" si="57"/>
        <v>0</v>
      </c>
      <c r="P83" s="30"/>
      <c r="R83" s="52">
        <f t="shared" si="80"/>
        <v>0</v>
      </c>
      <c r="S83" s="53">
        <f t="shared" si="80"/>
        <v>0</v>
      </c>
      <c r="T83" s="54">
        <f t="shared" si="81"/>
        <v>0</v>
      </c>
      <c r="U83" s="13">
        <f t="shared" si="92"/>
        <v>0</v>
      </c>
      <c r="V83" s="28"/>
      <c r="W83" s="28"/>
      <c r="X83" s="14">
        <f t="shared" si="93"/>
        <v>0</v>
      </c>
      <c r="Y83" s="28"/>
      <c r="Z83" s="15">
        <f t="shared" si="94"/>
        <v>0</v>
      </c>
      <c r="AA83" s="58">
        <f t="shared" si="95"/>
        <v>0</v>
      </c>
      <c r="AB83" s="56">
        <f t="shared" si="82"/>
        <v>0.3448</v>
      </c>
      <c r="AC83" s="56">
        <f t="shared" si="82"/>
        <v>8.6099999999999996E-2</v>
      </c>
      <c r="AD83" s="9">
        <f>(T83/2*V83*AB83)+(T83/2*W83*AB83)+(U83*Y83*AC83)</f>
        <v>0</v>
      </c>
      <c r="AE83" s="29">
        <f t="shared" si="83"/>
        <v>0</v>
      </c>
      <c r="AF83" s="11">
        <f t="shared" si="62"/>
        <v>0</v>
      </c>
      <c r="AG83" s="30"/>
    </row>
    <row r="84" spans="1:33" x14ac:dyDescent="0.25">
      <c r="A84" s="52">
        <f t="shared" ref="A84:B84" si="98">A37</f>
        <v>0</v>
      </c>
      <c r="B84" s="53">
        <f t="shared" si="98"/>
        <v>0</v>
      </c>
      <c r="C84" s="54">
        <f t="shared" si="78"/>
        <v>0</v>
      </c>
      <c r="D84" s="13">
        <f t="shared" si="85"/>
        <v>0</v>
      </c>
      <c r="E84" s="80"/>
      <c r="F84" s="80"/>
      <c r="G84" s="14">
        <f t="shared" si="86"/>
        <v>0</v>
      </c>
      <c r="H84" s="28"/>
      <c r="I84" s="15">
        <f t="shared" si="87"/>
        <v>0</v>
      </c>
      <c r="J84" s="58">
        <f t="shared" si="88"/>
        <v>0</v>
      </c>
      <c r="K84" s="56">
        <f t="shared" si="89"/>
        <v>0</v>
      </c>
      <c r="L84" s="56">
        <f t="shared" si="90"/>
        <v>8.6099999999999996E-2</v>
      </c>
      <c r="M84" s="9">
        <f t="shared" si="91"/>
        <v>0</v>
      </c>
      <c r="N84" s="29">
        <f t="shared" si="79"/>
        <v>0</v>
      </c>
      <c r="O84" s="11">
        <f t="shared" si="57"/>
        <v>0</v>
      </c>
      <c r="P84" s="30"/>
      <c r="R84" s="52">
        <f t="shared" si="80"/>
        <v>0</v>
      </c>
      <c r="S84" s="53">
        <f t="shared" si="80"/>
        <v>0</v>
      </c>
      <c r="T84" s="54">
        <f t="shared" si="81"/>
        <v>0</v>
      </c>
      <c r="U84" s="13">
        <f t="shared" si="92"/>
        <v>0</v>
      </c>
      <c r="V84" s="80"/>
      <c r="W84" s="80"/>
      <c r="X84" s="14">
        <f t="shared" si="93"/>
        <v>0</v>
      </c>
      <c r="Y84" s="28"/>
      <c r="Z84" s="15">
        <f t="shared" si="94"/>
        <v>0</v>
      </c>
      <c r="AA84" s="58">
        <f t="shared" si="95"/>
        <v>0</v>
      </c>
      <c r="AB84" s="56">
        <f t="shared" si="82"/>
        <v>0</v>
      </c>
      <c r="AC84" s="56">
        <f t="shared" si="82"/>
        <v>8.6099999999999996E-2</v>
      </c>
      <c r="AD84" s="9">
        <f t="shared" si="96"/>
        <v>0</v>
      </c>
      <c r="AE84" s="29">
        <f t="shared" si="83"/>
        <v>0</v>
      </c>
      <c r="AF84" s="11">
        <f t="shared" si="62"/>
        <v>0</v>
      </c>
      <c r="AG84" s="30"/>
    </row>
    <row r="85" spans="1:33" x14ac:dyDescent="0.25">
      <c r="A85" s="52">
        <f t="shared" ref="A85:B85" si="99">A38</f>
        <v>0</v>
      </c>
      <c r="B85" s="53">
        <f t="shared" si="99"/>
        <v>0</v>
      </c>
      <c r="C85" s="54">
        <f t="shared" si="78"/>
        <v>0</v>
      </c>
      <c r="D85" s="13">
        <f t="shared" si="85"/>
        <v>0</v>
      </c>
      <c r="E85" s="80"/>
      <c r="F85" s="80"/>
      <c r="G85" s="14">
        <f t="shared" si="86"/>
        <v>0</v>
      </c>
      <c r="H85" s="80"/>
      <c r="I85" s="15">
        <f t="shared" si="87"/>
        <v>0</v>
      </c>
      <c r="J85" s="58">
        <f t="shared" si="88"/>
        <v>0</v>
      </c>
      <c r="K85" s="56">
        <f t="shared" si="89"/>
        <v>0</v>
      </c>
      <c r="L85" s="56">
        <f t="shared" si="90"/>
        <v>8.6099999999999996E-2</v>
      </c>
      <c r="M85" s="9">
        <f t="shared" si="91"/>
        <v>0</v>
      </c>
      <c r="N85" s="29">
        <f t="shared" si="79"/>
        <v>0</v>
      </c>
      <c r="O85" s="11">
        <f t="shared" si="57"/>
        <v>0</v>
      </c>
      <c r="P85" s="30"/>
      <c r="R85" s="52">
        <f t="shared" si="80"/>
        <v>0</v>
      </c>
      <c r="S85" s="53">
        <f t="shared" si="80"/>
        <v>0</v>
      </c>
      <c r="T85" s="54">
        <f t="shared" si="81"/>
        <v>0</v>
      </c>
      <c r="U85" s="13">
        <f t="shared" si="92"/>
        <v>0</v>
      </c>
      <c r="V85" s="80"/>
      <c r="W85" s="80"/>
      <c r="X85" s="14">
        <f t="shared" si="93"/>
        <v>0</v>
      </c>
      <c r="Y85" s="80"/>
      <c r="Z85" s="15">
        <f t="shared" si="94"/>
        <v>0</v>
      </c>
      <c r="AA85" s="58">
        <f t="shared" si="95"/>
        <v>0</v>
      </c>
      <c r="AB85" s="56">
        <f t="shared" si="82"/>
        <v>0</v>
      </c>
      <c r="AC85" s="56">
        <f t="shared" si="82"/>
        <v>8.6099999999999996E-2</v>
      </c>
      <c r="AD85" s="9">
        <f t="shared" si="96"/>
        <v>0</v>
      </c>
      <c r="AE85" s="29">
        <f t="shared" si="83"/>
        <v>0</v>
      </c>
      <c r="AF85" s="11">
        <f t="shared" si="62"/>
        <v>0</v>
      </c>
      <c r="AG85" s="30"/>
    </row>
    <row r="86" spans="1:33" x14ac:dyDescent="0.25">
      <c r="A86" s="52">
        <f t="shared" ref="A86:B86" si="100">A39</f>
        <v>0</v>
      </c>
      <c r="B86" s="53">
        <f t="shared" si="100"/>
        <v>0</v>
      </c>
      <c r="C86" s="54">
        <f t="shared" si="78"/>
        <v>0</v>
      </c>
      <c r="D86" s="13">
        <f t="shared" si="85"/>
        <v>0</v>
      </c>
      <c r="E86" s="80"/>
      <c r="F86" s="80"/>
      <c r="G86" s="14">
        <f t="shared" si="86"/>
        <v>0</v>
      </c>
      <c r="H86" s="80"/>
      <c r="I86" s="15">
        <f t="shared" si="87"/>
        <v>0</v>
      </c>
      <c r="J86" s="58">
        <f t="shared" si="88"/>
        <v>0</v>
      </c>
      <c r="K86" s="56">
        <f t="shared" si="89"/>
        <v>0</v>
      </c>
      <c r="L86" s="56">
        <f t="shared" si="90"/>
        <v>0</v>
      </c>
      <c r="M86" s="9">
        <f t="shared" si="91"/>
        <v>0</v>
      </c>
      <c r="N86" s="29">
        <f t="shared" si="79"/>
        <v>0</v>
      </c>
      <c r="O86" s="11">
        <f t="shared" si="57"/>
        <v>0</v>
      </c>
      <c r="P86" s="30"/>
      <c r="R86" s="52">
        <f t="shared" si="80"/>
        <v>0</v>
      </c>
      <c r="S86" s="53">
        <f t="shared" si="80"/>
        <v>0</v>
      </c>
      <c r="T86" s="54">
        <f t="shared" si="81"/>
        <v>0</v>
      </c>
      <c r="U86" s="13">
        <f t="shared" si="92"/>
        <v>0</v>
      </c>
      <c r="V86" s="80"/>
      <c r="W86" s="80"/>
      <c r="X86" s="14">
        <f t="shared" si="93"/>
        <v>0</v>
      </c>
      <c r="Y86" s="80"/>
      <c r="Z86" s="15">
        <f t="shared" si="94"/>
        <v>0</v>
      </c>
      <c r="AA86" s="58">
        <f t="shared" si="95"/>
        <v>0</v>
      </c>
      <c r="AB86" s="56">
        <f t="shared" si="82"/>
        <v>0</v>
      </c>
      <c r="AC86" s="56">
        <f t="shared" si="82"/>
        <v>0</v>
      </c>
      <c r="AD86" s="9">
        <f t="shared" si="96"/>
        <v>0</v>
      </c>
      <c r="AE86" s="29">
        <f t="shared" si="83"/>
        <v>0</v>
      </c>
      <c r="AF86" s="11">
        <f t="shared" si="62"/>
        <v>0</v>
      </c>
      <c r="AG86" s="30"/>
    </row>
    <row r="87" spans="1:33" x14ac:dyDescent="0.25">
      <c r="A87" s="52">
        <f t="shared" ref="A87:B87" si="101">A40</f>
        <v>0</v>
      </c>
      <c r="B87" s="53">
        <f t="shared" si="101"/>
        <v>0</v>
      </c>
      <c r="C87" s="54">
        <f t="shared" si="78"/>
        <v>0</v>
      </c>
      <c r="D87" s="59">
        <f t="shared" si="85"/>
        <v>0</v>
      </c>
      <c r="E87" s="80"/>
      <c r="F87" s="80"/>
      <c r="G87" s="14">
        <f t="shared" si="86"/>
        <v>0</v>
      </c>
      <c r="H87" s="80"/>
      <c r="I87" s="16">
        <f t="shared" si="87"/>
        <v>0</v>
      </c>
      <c r="J87" s="58">
        <f t="shared" si="88"/>
        <v>0</v>
      </c>
      <c r="K87" s="56">
        <f t="shared" si="89"/>
        <v>0</v>
      </c>
      <c r="L87" s="56">
        <f t="shared" si="90"/>
        <v>0</v>
      </c>
      <c r="M87" s="9">
        <f t="shared" si="91"/>
        <v>0</v>
      </c>
      <c r="N87" s="29">
        <f t="shared" si="79"/>
        <v>0</v>
      </c>
      <c r="O87" s="11">
        <f t="shared" si="57"/>
        <v>0</v>
      </c>
      <c r="P87" s="30"/>
      <c r="R87" s="52">
        <f t="shared" si="80"/>
        <v>0</v>
      </c>
      <c r="S87" s="53">
        <f t="shared" si="80"/>
        <v>0</v>
      </c>
      <c r="T87" s="54">
        <f t="shared" si="81"/>
        <v>0</v>
      </c>
      <c r="U87" s="59">
        <f t="shared" si="92"/>
        <v>0</v>
      </c>
      <c r="V87" s="80"/>
      <c r="W87" s="80"/>
      <c r="X87" s="14">
        <f t="shared" si="93"/>
        <v>0</v>
      </c>
      <c r="Y87" s="80"/>
      <c r="Z87" s="16">
        <f t="shared" si="94"/>
        <v>0</v>
      </c>
      <c r="AA87" s="58">
        <f t="shared" si="95"/>
        <v>0</v>
      </c>
      <c r="AB87" s="56">
        <f t="shared" si="82"/>
        <v>0</v>
      </c>
      <c r="AC87" s="56">
        <f t="shared" si="82"/>
        <v>0</v>
      </c>
      <c r="AD87" s="9">
        <f t="shared" si="96"/>
        <v>0</v>
      </c>
      <c r="AE87" s="29">
        <f t="shared" si="83"/>
        <v>0</v>
      </c>
      <c r="AF87" s="11">
        <f t="shared" si="62"/>
        <v>0</v>
      </c>
      <c r="AG87" s="30"/>
    </row>
    <row r="88" spans="1:33" x14ac:dyDescent="0.25">
      <c r="A88" s="52">
        <f t="shared" ref="A88:B88" si="102">A41</f>
        <v>0</v>
      </c>
      <c r="B88" s="53">
        <f t="shared" si="102"/>
        <v>0</v>
      </c>
      <c r="C88" s="54">
        <f t="shared" si="78"/>
        <v>0</v>
      </c>
      <c r="D88" s="59">
        <f t="shared" si="85"/>
        <v>0</v>
      </c>
      <c r="E88" s="80"/>
      <c r="F88" s="80"/>
      <c r="G88" s="14">
        <f t="shared" si="86"/>
        <v>0</v>
      </c>
      <c r="H88" s="80"/>
      <c r="I88" s="16">
        <f t="shared" si="87"/>
        <v>0</v>
      </c>
      <c r="J88" s="58">
        <f t="shared" si="88"/>
        <v>0</v>
      </c>
      <c r="K88" s="56">
        <f t="shared" si="89"/>
        <v>0</v>
      </c>
      <c r="L88" s="56">
        <f t="shared" si="90"/>
        <v>0</v>
      </c>
      <c r="M88" s="9">
        <f t="shared" si="91"/>
        <v>0</v>
      </c>
      <c r="N88" s="29">
        <f t="shared" si="79"/>
        <v>0</v>
      </c>
      <c r="O88" s="11">
        <f t="shared" si="57"/>
        <v>0</v>
      </c>
      <c r="P88" s="30"/>
      <c r="R88" s="52">
        <f t="shared" si="80"/>
        <v>0</v>
      </c>
      <c r="S88" s="53">
        <f t="shared" si="80"/>
        <v>0</v>
      </c>
      <c r="T88" s="54">
        <f t="shared" si="81"/>
        <v>0</v>
      </c>
      <c r="U88" s="59">
        <f t="shared" si="92"/>
        <v>0</v>
      </c>
      <c r="V88" s="80"/>
      <c r="W88" s="80"/>
      <c r="X88" s="14">
        <f t="shared" si="93"/>
        <v>0</v>
      </c>
      <c r="Y88" s="80"/>
      <c r="Z88" s="16">
        <f t="shared" si="94"/>
        <v>0</v>
      </c>
      <c r="AA88" s="58">
        <f t="shared" si="95"/>
        <v>0</v>
      </c>
      <c r="AB88" s="56">
        <f t="shared" si="82"/>
        <v>0</v>
      </c>
      <c r="AC88" s="56">
        <f t="shared" si="82"/>
        <v>0</v>
      </c>
      <c r="AD88" s="9">
        <f t="shared" si="96"/>
        <v>0</v>
      </c>
      <c r="AE88" s="29">
        <f t="shared" si="83"/>
        <v>0</v>
      </c>
      <c r="AF88" s="11">
        <f t="shared" si="62"/>
        <v>0</v>
      </c>
      <c r="AG88" s="30"/>
    </row>
    <row r="89" spans="1:33" ht="14.4" thickBot="1" x14ac:dyDescent="0.3">
      <c r="A89" s="815" t="s">
        <v>99</v>
      </c>
      <c r="B89" s="816"/>
      <c r="C89" s="816"/>
      <c r="D89" s="816"/>
      <c r="E89" s="816"/>
      <c r="F89" s="816"/>
      <c r="G89" s="816"/>
      <c r="H89" s="816"/>
      <c r="I89" s="817"/>
      <c r="J89" s="111">
        <f>SUM(J81:J88)</f>
        <v>0</v>
      </c>
      <c r="K89" s="858"/>
      <c r="L89" s="859"/>
      <c r="M89" s="112">
        <f>SUM(M81:M88)</f>
        <v>0</v>
      </c>
      <c r="N89" s="113">
        <f>SUM(N81:N88)</f>
        <v>0</v>
      </c>
      <c r="O89" s="105">
        <f>SUM(O81:O88)</f>
        <v>0</v>
      </c>
      <c r="P89" s="106">
        <f>SUM(P81:P88)</f>
        <v>0</v>
      </c>
      <c r="R89" s="801" t="s">
        <v>99</v>
      </c>
      <c r="S89" s="802"/>
      <c r="T89" s="802"/>
      <c r="U89" s="802"/>
      <c r="V89" s="802"/>
      <c r="W89" s="802"/>
      <c r="X89" s="802"/>
      <c r="Y89" s="802"/>
      <c r="Z89" s="803"/>
      <c r="AA89" s="132">
        <f>SUM(AA81:AA88)</f>
        <v>0</v>
      </c>
      <c r="AB89" s="853"/>
      <c r="AC89" s="854"/>
      <c r="AD89" s="133">
        <f>SUM(AD81:AD88)</f>
        <v>0</v>
      </c>
      <c r="AE89" s="134">
        <f>SUM(AE81:AE88)</f>
        <v>0</v>
      </c>
      <c r="AF89" s="126">
        <f>SUM(AF81:AF88)</f>
        <v>0</v>
      </c>
      <c r="AG89" s="127">
        <f>SUM(AG81:AG88)</f>
        <v>0</v>
      </c>
    </row>
    <row r="90" spans="1:33" ht="31.8" thickBot="1" x14ac:dyDescent="0.3">
      <c r="A90" s="114" t="s">
        <v>129</v>
      </c>
      <c r="B90" s="829" t="s">
        <v>100</v>
      </c>
      <c r="C90" s="829"/>
      <c r="D90" s="829"/>
      <c r="E90" s="829"/>
      <c r="F90" s="97" t="s">
        <v>118</v>
      </c>
      <c r="G90" s="829" t="s">
        <v>119</v>
      </c>
      <c r="H90" s="829"/>
      <c r="I90" s="829"/>
      <c r="J90" s="97" t="s">
        <v>103</v>
      </c>
      <c r="K90" s="829" t="s">
        <v>120</v>
      </c>
      <c r="L90" s="829"/>
      <c r="M90" s="97" t="s">
        <v>105</v>
      </c>
      <c r="N90" s="115" t="s">
        <v>140</v>
      </c>
      <c r="O90" s="100" t="s">
        <v>107</v>
      </c>
      <c r="P90" s="101" t="s">
        <v>108</v>
      </c>
      <c r="R90" s="135" t="s">
        <v>129</v>
      </c>
      <c r="S90" s="863" t="s">
        <v>100</v>
      </c>
      <c r="T90" s="863"/>
      <c r="U90" s="863"/>
      <c r="V90" s="863"/>
      <c r="W90" s="118" t="s">
        <v>118</v>
      </c>
      <c r="X90" s="863" t="s">
        <v>119</v>
      </c>
      <c r="Y90" s="863"/>
      <c r="Z90" s="863"/>
      <c r="AA90" s="118" t="s">
        <v>103</v>
      </c>
      <c r="AB90" s="863" t="s">
        <v>120</v>
      </c>
      <c r="AC90" s="863"/>
      <c r="AD90" s="118" t="s">
        <v>105</v>
      </c>
      <c r="AE90" s="136" t="s">
        <v>145</v>
      </c>
      <c r="AF90" s="121" t="s">
        <v>107</v>
      </c>
      <c r="AG90" s="122" t="s">
        <v>108</v>
      </c>
    </row>
    <row r="91" spans="1:33" x14ac:dyDescent="0.25">
      <c r="A91" s="61">
        <f>A44</f>
        <v>0</v>
      </c>
      <c r="B91" s="793">
        <f>B44</f>
        <v>0</v>
      </c>
      <c r="C91" s="784"/>
      <c r="D91" s="784"/>
      <c r="E91" s="784"/>
      <c r="F91" s="62">
        <f>W44*1.03</f>
        <v>0</v>
      </c>
      <c r="G91" s="794"/>
      <c r="H91" s="794"/>
      <c r="I91" s="794"/>
      <c r="J91" s="63">
        <f>F91*G91</f>
        <v>0</v>
      </c>
      <c r="K91" s="862">
        <f>K44</f>
        <v>0.50519999999999998</v>
      </c>
      <c r="L91" s="862"/>
      <c r="M91" s="17">
        <f>J91*K91</f>
        <v>0</v>
      </c>
      <c r="N91" s="49">
        <f>J91+M91</f>
        <v>0</v>
      </c>
      <c r="O91" s="11">
        <f t="shared" si="57"/>
        <v>0</v>
      </c>
      <c r="P91" s="30"/>
      <c r="R91" s="61">
        <f t="shared" ref="R91:S95" si="103">A44</f>
        <v>0</v>
      </c>
      <c r="S91" s="793">
        <f t="shared" si="103"/>
        <v>0</v>
      </c>
      <c r="T91" s="784"/>
      <c r="U91" s="784"/>
      <c r="V91" s="784"/>
      <c r="W91" s="62">
        <f>F91*1.03</f>
        <v>0</v>
      </c>
      <c r="X91" s="794"/>
      <c r="Y91" s="794"/>
      <c r="Z91" s="794"/>
      <c r="AA91" s="63">
        <f>W91*X91</f>
        <v>0</v>
      </c>
      <c r="AB91" s="795">
        <f>K44</f>
        <v>0.50519999999999998</v>
      </c>
      <c r="AC91" s="795"/>
      <c r="AD91" s="17">
        <f>AA91*AB91</f>
        <v>0</v>
      </c>
      <c r="AE91" s="49">
        <f>AA91+AD91</f>
        <v>0</v>
      </c>
      <c r="AF91" s="11">
        <f t="shared" si="62"/>
        <v>0</v>
      </c>
      <c r="AG91" s="30"/>
    </row>
    <row r="92" spans="1:33" x14ac:dyDescent="0.25">
      <c r="A92" s="61">
        <f t="shared" ref="A92:B95" si="104">A45</f>
        <v>0</v>
      </c>
      <c r="B92" s="793">
        <f t="shared" si="104"/>
        <v>0</v>
      </c>
      <c r="C92" s="784"/>
      <c r="D92" s="784"/>
      <c r="E92" s="784"/>
      <c r="F92" s="62">
        <f>W45*1.03</f>
        <v>0</v>
      </c>
      <c r="G92" s="794"/>
      <c r="H92" s="794"/>
      <c r="I92" s="794"/>
      <c r="J92" s="63">
        <f t="shared" ref="J92:J95" si="105">F92*G92</f>
        <v>0</v>
      </c>
      <c r="K92" s="862">
        <f>K45</f>
        <v>8.6099999999999996E-2</v>
      </c>
      <c r="L92" s="862"/>
      <c r="M92" s="17">
        <f t="shared" ref="M92:M94" si="106">J92*K92</f>
        <v>0</v>
      </c>
      <c r="N92" s="49">
        <f t="shared" ref="N92:N94" si="107">J92+M92</f>
        <v>0</v>
      </c>
      <c r="O92" s="11">
        <f t="shared" si="57"/>
        <v>0</v>
      </c>
      <c r="P92" s="30"/>
      <c r="R92" s="61">
        <f t="shared" si="103"/>
        <v>0</v>
      </c>
      <c r="S92" s="793">
        <f t="shared" si="103"/>
        <v>0</v>
      </c>
      <c r="T92" s="784"/>
      <c r="U92" s="784"/>
      <c r="V92" s="784"/>
      <c r="W92" s="62">
        <f>F92*1.03</f>
        <v>0</v>
      </c>
      <c r="X92" s="794"/>
      <c r="Y92" s="794"/>
      <c r="Z92" s="794"/>
      <c r="AA92" s="63">
        <f t="shared" ref="AA92:AA94" si="108">W92*X92</f>
        <v>0</v>
      </c>
      <c r="AB92" s="795">
        <f>K45</f>
        <v>8.6099999999999996E-2</v>
      </c>
      <c r="AC92" s="795"/>
      <c r="AD92" s="17">
        <f t="shared" ref="AD92:AD95" si="109">AA92*AB92</f>
        <v>0</v>
      </c>
      <c r="AE92" s="49">
        <f t="shared" ref="AE92:AE95" si="110">AA92+AD92</f>
        <v>0</v>
      </c>
      <c r="AF92" s="11">
        <f t="shared" si="62"/>
        <v>0</v>
      </c>
      <c r="AG92" s="30"/>
    </row>
    <row r="93" spans="1:33" x14ac:dyDescent="0.25">
      <c r="A93" s="61">
        <f t="shared" si="104"/>
        <v>0</v>
      </c>
      <c r="B93" s="793">
        <f t="shared" si="104"/>
        <v>0</v>
      </c>
      <c r="C93" s="784"/>
      <c r="D93" s="784"/>
      <c r="E93" s="784"/>
      <c r="F93" s="62">
        <f>W46*1.03</f>
        <v>0</v>
      </c>
      <c r="G93" s="794"/>
      <c r="H93" s="794"/>
      <c r="I93" s="794"/>
      <c r="J93" s="63">
        <f t="shared" si="105"/>
        <v>0</v>
      </c>
      <c r="K93" s="862">
        <f>K46</f>
        <v>0.50519999999999998</v>
      </c>
      <c r="L93" s="862"/>
      <c r="M93" s="17">
        <f t="shared" si="106"/>
        <v>0</v>
      </c>
      <c r="N93" s="49">
        <f t="shared" si="107"/>
        <v>0</v>
      </c>
      <c r="O93" s="11">
        <f t="shared" si="57"/>
        <v>0</v>
      </c>
      <c r="P93" s="30"/>
      <c r="R93" s="61">
        <f t="shared" si="103"/>
        <v>0</v>
      </c>
      <c r="S93" s="793">
        <f t="shared" si="103"/>
        <v>0</v>
      </c>
      <c r="T93" s="784"/>
      <c r="U93" s="784"/>
      <c r="V93" s="784"/>
      <c r="W93" s="62">
        <f>F93*1.03</f>
        <v>0</v>
      </c>
      <c r="X93" s="794"/>
      <c r="Y93" s="794"/>
      <c r="Z93" s="794"/>
      <c r="AA93" s="63">
        <f t="shared" si="108"/>
        <v>0</v>
      </c>
      <c r="AB93" s="795">
        <f>K46</f>
        <v>0.50519999999999998</v>
      </c>
      <c r="AC93" s="795"/>
      <c r="AD93" s="17">
        <f t="shared" si="109"/>
        <v>0</v>
      </c>
      <c r="AE93" s="49">
        <f t="shared" si="110"/>
        <v>0</v>
      </c>
      <c r="AF93" s="11">
        <f t="shared" si="62"/>
        <v>0</v>
      </c>
      <c r="AG93" s="30"/>
    </row>
    <row r="94" spans="1:33" x14ac:dyDescent="0.25">
      <c r="A94" s="61">
        <f t="shared" si="104"/>
        <v>0</v>
      </c>
      <c r="B94" s="793">
        <f t="shared" si="104"/>
        <v>0</v>
      </c>
      <c r="C94" s="784"/>
      <c r="D94" s="784"/>
      <c r="E94" s="784"/>
      <c r="F94" s="62">
        <f>W47*1.03</f>
        <v>0</v>
      </c>
      <c r="G94" s="794"/>
      <c r="H94" s="794"/>
      <c r="I94" s="794"/>
      <c r="J94" s="63">
        <f t="shared" si="105"/>
        <v>0</v>
      </c>
      <c r="K94" s="862">
        <f>K47</f>
        <v>8.6099999999999996E-2</v>
      </c>
      <c r="L94" s="862"/>
      <c r="M94" s="17">
        <f t="shared" si="106"/>
        <v>0</v>
      </c>
      <c r="N94" s="49">
        <f t="shared" si="107"/>
        <v>0</v>
      </c>
      <c r="O94" s="11">
        <f t="shared" si="57"/>
        <v>0</v>
      </c>
      <c r="P94" s="30"/>
      <c r="R94" s="61">
        <f t="shared" si="103"/>
        <v>0</v>
      </c>
      <c r="S94" s="793">
        <f t="shared" si="103"/>
        <v>0</v>
      </c>
      <c r="T94" s="784"/>
      <c r="U94" s="784"/>
      <c r="V94" s="784"/>
      <c r="W94" s="62">
        <f>F94*1.03</f>
        <v>0</v>
      </c>
      <c r="X94" s="794"/>
      <c r="Y94" s="794"/>
      <c r="Z94" s="794"/>
      <c r="AA94" s="63">
        <f t="shared" si="108"/>
        <v>0</v>
      </c>
      <c r="AB94" s="795">
        <f>K47</f>
        <v>8.6099999999999996E-2</v>
      </c>
      <c r="AC94" s="795"/>
      <c r="AD94" s="17">
        <f t="shared" si="109"/>
        <v>0</v>
      </c>
      <c r="AE94" s="49">
        <f t="shared" si="110"/>
        <v>0</v>
      </c>
      <c r="AF94" s="11">
        <f t="shared" si="62"/>
        <v>0</v>
      </c>
      <c r="AG94" s="30"/>
    </row>
    <row r="95" spans="1:33" x14ac:dyDescent="0.25">
      <c r="A95" s="61">
        <f t="shared" si="104"/>
        <v>0</v>
      </c>
      <c r="B95" s="793">
        <f t="shared" si="104"/>
        <v>0</v>
      </c>
      <c r="C95" s="784"/>
      <c r="D95" s="784"/>
      <c r="E95" s="784"/>
      <c r="F95" s="62">
        <f>W48*1.03</f>
        <v>0</v>
      </c>
      <c r="G95" s="794"/>
      <c r="H95" s="794"/>
      <c r="I95" s="794"/>
      <c r="J95" s="63">
        <f t="shared" si="105"/>
        <v>0</v>
      </c>
      <c r="K95" s="862">
        <f>K48</f>
        <v>0.50519999999999998</v>
      </c>
      <c r="L95" s="862"/>
      <c r="M95" s="17">
        <f>J95*K95</f>
        <v>0</v>
      </c>
      <c r="N95" s="49">
        <f>J95+M95</f>
        <v>0</v>
      </c>
      <c r="O95" s="11">
        <f t="shared" si="57"/>
        <v>0</v>
      </c>
      <c r="P95" s="30"/>
      <c r="R95" s="61">
        <f t="shared" si="103"/>
        <v>0</v>
      </c>
      <c r="S95" s="793">
        <f t="shared" si="103"/>
        <v>0</v>
      </c>
      <c r="T95" s="784"/>
      <c r="U95" s="784"/>
      <c r="V95" s="784"/>
      <c r="W95" s="62">
        <f>F95*1.03</f>
        <v>0</v>
      </c>
      <c r="X95" s="794"/>
      <c r="Y95" s="794"/>
      <c r="Z95" s="794"/>
      <c r="AA95" s="63">
        <f>W95*X95</f>
        <v>0</v>
      </c>
      <c r="AB95" s="795">
        <f>K48</f>
        <v>0.50519999999999998</v>
      </c>
      <c r="AC95" s="795"/>
      <c r="AD95" s="17">
        <f t="shared" si="109"/>
        <v>0</v>
      </c>
      <c r="AE95" s="49">
        <f t="shared" si="110"/>
        <v>0</v>
      </c>
      <c r="AF95" s="11">
        <f t="shared" si="62"/>
        <v>0</v>
      </c>
      <c r="AG95" s="30"/>
    </row>
    <row r="96" spans="1:33" x14ac:dyDescent="0.25">
      <c r="A96" s="815" t="s">
        <v>99</v>
      </c>
      <c r="B96" s="816"/>
      <c r="C96" s="816"/>
      <c r="D96" s="816"/>
      <c r="E96" s="816"/>
      <c r="F96" s="816"/>
      <c r="G96" s="816"/>
      <c r="H96" s="816"/>
      <c r="I96" s="817"/>
      <c r="J96" s="111">
        <f>SUM(J91:J95)</f>
        <v>0</v>
      </c>
      <c r="K96" s="858"/>
      <c r="L96" s="859"/>
      <c r="M96" s="112">
        <f>SUM(M91:M95)</f>
        <v>0</v>
      </c>
      <c r="N96" s="113">
        <f>SUM(N91:N95)</f>
        <v>0</v>
      </c>
      <c r="O96" s="105">
        <f>SUM(O91:O95)</f>
        <v>0</v>
      </c>
      <c r="P96" s="106">
        <f>SUM(P91:P95)</f>
        <v>0</v>
      </c>
      <c r="R96" s="801" t="s">
        <v>99</v>
      </c>
      <c r="S96" s="802"/>
      <c r="T96" s="802"/>
      <c r="U96" s="802"/>
      <c r="V96" s="802"/>
      <c r="W96" s="802"/>
      <c r="X96" s="802"/>
      <c r="Y96" s="802"/>
      <c r="Z96" s="803"/>
      <c r="AA96" s="132">
        <f>SUM(AA91:AA95)</f>
        <v>0</v>
      </c>
      <c r="AB96" s="853"/>
      <c r="AC96" s="854"/>
      <c r="AD96" s="133">
        <f>SUM(AD91:AD95)</f>
        <v>0</v>
      </c>
      <c r="AE96" s="134">
        <f>SUM(AE91:AE95)</f>
        <v>0</v>
      </c>
      <c r="AF96" s="126">
        <f>SUM(AF91:AF95)</f>
        <v>0</v>
      </c>
      <c r="AG96" s="127">
        <f>SUM(AG91:AG95)</f>
        <v>0</v>
      </c>
    </row>
    <row r="97" spans="1:33" ht="31.2" customHeight="1" x14ac:dyDescent="0.25">
      <c r="A97" s="223" t="s">
        <v>149</v>
      </c>
      <c r="B97" s="828" t="s">
        <v>150</v>
      </c>
      <c r="C97" s="828"/>
      <c r="D97" s="828"/>
      <c r="E97" s="224" t="s">
        <v>151</v>
      </c>
      <c r="F97" s="225" t="s">
        <v>118</v>
      </c>
      <c r="G97" s="226" t="s">
        <v>119</v>
      </c>
      <c r="H97" s="828" t="s">
        <v>152</v>
      </c>
      <c r="I97" s="828"/>
      <c r="J97" s="98" t="s">
        <v>103</v>
      </c>
      <c r="K97" s="829" t="s">
        <v>153</v>
      </c>
      <c r="L97" s="829"/>
      <c r="M97" s="98" t="s">
        <v>105</v>
      </c>
      <c r="N97" s="227" t="s">
        <v>140</v>
      </c>
      <c r="O97" s="228" t="s">
        <v>107</v>
      </c>
      <c r="P97" s="229" t="s">
        <v>108</v>
      </c>
      <c r="R97" s="135" t="s">
        <v>149</v>
      </c>
      <c r="S97" s="135" t="s">
        <v>150</v>
      </c>
      <c r="T97" s="135"/>
      <c r="U97" s="135"/>
      <c r="V97" s="135" t="s">
        <v>151</v>
      </c>
      <c r="W97" s="135" t="s">
        <v>118</v>
      </c>
      <c r="X97" s="135" t="s">
        <v>119</v>
      </c>
      <c r="Y97" s="773" t="s">
        <v>152</v>
      </c>
      <c r="Z97" s="774"/>
      <c r="AA97" s="135" t="s">
        <v>103</v>
      </c>
      <c r="AB97" s="135" t="s">
        <v>153</v>
      </c>
      <c r="AC97" s="135"/>
      <c r="AD97" s="135" t="s">
        <v>105</v>
      </c>
      <c r="AE97" s="135" t="s">
        <v>145</v>
      </c>
      <c r="AF97" s="135" t="s">
        <v>107</v>
      </c>
      <c r="AG97" s="135" t="s">
        <v>108</v>
      </c>
    </row>
    <row r="98" spans="1:33" x14ac:dyDescent="0.25">
      <c r="A98" s="199" t="s">
        <v>154</v>
      </c>
      <c r="B98" s="780" t="s">
        <v>163</v>
      </c>
      <c r="C98" s="780"/>
      <c r="D98" s="780"/>
      <c r="E98" s="59">
        <v>9000</v>
      </c>
      <c r="F98" s="200" t="s">
        <v>156</v>
      </c>
      <c r="G98" s="201" t="s">
        <v>156</v>
      </c>
      <c r="H98" s="820"/>
      <c r="I98" s="820"/>
      <c r="J98" s="63">
        <f>E98*H98</f>
        <v>0</v>
      </c>
      <c r="K98" s="782" t="s">
        <v>156</v>
      </c>
      <c r="L98" s="783"/>
      <c r="M98" s="17">
        <f>J98*L98</f>
        <v>0</v>
      </c>
      <c r="N98" s="49">
        <f>J98+M98</f>
        <v>0</v>
      </c>
      <c r="O98" s="11">
        <f>SUM(N98-P98)</f>
        <v>0</v>
      </c>
      <c r="P98" s="30"/>
      <c r="R98" s="199" t="s">
        <v>154</v>
      </c>
      <c r="S98" s="780" t="s">
        <v>163</v>
      </c>
      <c r="T98" s="780"/>
      <c r="U98" s="780"/>
      <c r="V98" s="59">
        <v>9000</v>
      </c>
      <c r="W98" s="244" t="s">
        <v>156</v>
      </c>
      <c r="X98" s="245" t="s">
        <v>156</v>
      </c>
      <c r="Y98" s="781"/>
      <c r="Z98" s="781"/>
      <c r="AA98" s="63">
        <f>V98*Y98</f>
        <v>0</v>
      </c>
      <c r="AB98" s="782" t="s">
        <v>156</v>
      </c>
      <c r="AC98" s="783"/>
      <c r="AD98" s="17">
        <f>AA98*AC98</f>
        <v>0</v>
      </c>
      <c r="AE98" s="18">
        <f>AA98+AD98</f>
        <v>0</v>
      </c>
      <c r="AF98" s="11">
        <f t="shared" ref="AF98:AF106" si="111">AE98-AG98</f>
        <v>0</v>
      </c>
      <c r="AG98" s="12"/>
    </row>
    <row r="99" spans="1:33" x14ac:dyDescent="0.25">
      <c r="A99" s="202" t="s">
        <v>154</v>
      </c>
      <c r="B99" s="780" t="s">
        <v>164</v>
      </c>
      <c r="C99" s="780"/>
      <c r="D99" s="780"/>
      <c r="E99" s="59">
        <v>4500</v>
      </c>
      <c r="F99" s="200" t="s">
        <v>156</v>
      </c>
      <c r="G99" s="203" t="s">
        <v>156</v>
      </c>
      <c r="H99" s="820"/>
      <c r="I99" s="820"/>
      <c r="J99" s="63">
        <f>E99*H99</f>
        <v>0</v>
      </c>
      <c r="K99" s="782">
        <f>'[1]Yr 1'!K130:L130</f>
        <v>0</v>
      </c>
      <c r="L99" s="783"/>
      <c r="M99" s="9">
        <f>J99*L99</f>
        <v>0</v>
      </c>
      <c r="N99" s="29">
        <f>J99+M99</f>
        <v>0</v>
      </c>
      <c r="O99" s="11">
        <f t="shared" ref="O99:O106" si="112">N99-P99</f>
        <v>0</v>
      </c>
      <c r="P99" s="30"/>
      <c r="R99" s="202" t="s">
        <v>154</v>
      </c>
      <c r="S99" s="780" t="s">
        <v>164</v>
      </c>
      <c r="T99" s="780"/>
      <c r="U99" s="780"/>
      <c r="V99" s="59">
        <v>4500</v>
      </c>
      <c r="W99" s="244" t="s">
        <v>156</v>
      </c>
      <c r="X99" s="246" t="s">
        <v>156</v>
      </c>
      <c r="Y99" s="781"/>
      <c r="Z99" s="781"/>
      <c r="AA99" s="63">
        <f>V99*Y99</f>
        <v>0</v>
      </c>
      <c r="AB99" s="782" t="e">
        <f>'[1]Yr 1'!K176:L176</f>
        <v>#VALUE!</v>
      </c>
      <c r="AC99" s="783"/>
      <c r="AD99" s="9">
        <f>AA99*AC99</f>
        <v>0</v>
      </c>
      <c r="AE99" s="10">
        <f>AA99+AD99</f>
        <v>0</v>
      </c>
      <c r="AF99" s="11">
        <f t="shared" si="111"/>
        <v>0</v>
      </c>
      <c r="AG99" s="12"/>
    </row>
    <row r="100" spans="1:33" x14ac:dyDescent="0.25">
      <c r="A100" s="815" t="s">
        <v>99</v>
      </c>
      <c r="B100" s="816"/>
      <c r="C100" s="816"/>
      <c r="D100" s="816"/>
      <c r="E100" s="816"/>
      <c r="F100" s="816"/>
      <c r="G100" s="816"/>
      <c r="H100" s="816"/>
      <c r="I100" s="817"/>
      <c r="J100" s="111">
        <f>SUM(J98:J99)</f>
        <v>0</v>
      </c>
      <c r="K100" s="818"/>
      <c r="L100" s="819"/>
      <c r="M100" s="103">
        <f>SUM(M98:M99)</f>
        <v>0</v>
      </c>
      <c r="N100" s="104">
        <f>SUM(N98:N99)</f>
        <v>0</v>
      </c>
      <c r="O100" s="105">
        <f>SUM(O98:O99)</f>
        <v>0</v>
      </c>
      <c r="P100" s="106">
        <f>SUM(P98:P99)</f>
        <v>0</v>
      </c>
      <c r="R100" s="812" t="s">
        <v>99</v>
      </c>
      <c r="S100" s="813"/>
      <c r="T100" s="813"/>
      <c r="U100" s="813"/>
      <c r="V100" s="813"/>
      <c r="W100" s="813"/>
      <c r="X100" s="813"/>
      <c r="Y100" s="813"/>
      <c r="Z100" s="814"/>
      <c r="AA100" s="249">
        <f>SUM(AA98:AA99)</f>
        <v>0</v>
      </c>
      <c r="AB100" s="804"/>
      <c r="AC100" s="805"/>
      <c r="AD100" s="250">
        <f>SUM(AD98:AD99)</f>
        <v>0</v>
      </c>
      <c r="AE100" s="251">
        <f>SUM(AE98:AE99)</f>
        <v>0</v>
      </c>
      <c r="AF100" s="252">
        <f>SUM(AF98:AF99)</f>
        <v>0</v>
      </c>
      <c r="AG100" s="253"/>
    </row>
    <row r="101" spans="1:33" x14ac:dyDescent="0.25">
      <c r="A101" s="202" t="s">
        <v>159</v>
      </c>
      <c r="B101" s="784" t="s">
        <v>160</v>
      </c>
      <c r="C101" s="784"/>
      <c r="D101" s="784"/>
      <c r="E101" s="784"/>
      <c r="F101" s="204">
        <f t="shared" ref="F101:F106" si="113">W54*1.03</f>
        <v>0</v>
      </c>
      <c r="G101" s="177"/>
      <c r="H101" s="820"/>
      <c r="I101" s="820"/>
      <c r="J101" s="63">
        <f>F101*G101*H101</f>
        <v>0</v>
      </c>
      <c r="K101" s="782" t="s">
        <v>156</v>
      </c>
      <c r="L101" s="783"/>
      <c r="M101" s="9">
        <f>J101*L101</f>
        <v>0</v>
      </c>
      <c r="N101" s="29">
        <f>J101+M101</f>
        <v>0</v>
      </c>
      <c r="O101" s="11">
        <f t="shared" si="112"/>
        <v>0</v>
      </c>
      <c r="P101" s="30"/>
      <c r="R101" s="202" t="s">
        <v>159</v>
      </c>
      <c r="S101" s="784" t="s">
        <v>160</v>
      </c>
      <c r="T101" s="784"/>
      <c r="U101" s="784"/>
      <c r="V101" s="784"/>
      <c r="W101" s="204">
        <f t="shared" ref="W101:W106" si="114">F101*1.03</f>
        <v>0</v>
      </c>
      <c r="X101" s="166"/>
      <c r="Y101" s="781"/>
      <c r="Z101" s="781"/>
      <c r="AA101" s="63">
        <f>W101*X101*Y101</f>
        <v>0</v>
      </c>
      <c r="AB101" s="782" t="s">
        <v>156</v>
      </c>
      <c r="AC101" s="783"/>
      <c r="AD101" s="9">
        <f>AA101*AC101</f>
        <v>0</v>
      </c>
      <c r="AE101" s="10">
        <f>AA101+AD101</f>
        <v>0</v>
      </c>
      <c r="AF101" s="11">
        <f t="shared" si="111"/>
        <v>0</v>
      </c>
      <c r="AG101" s="12"/>
    </row>
    <row r="102" spans="1:33" x14ac:dyDescent="0.25">
      <c r="A102" s="202" t="s">
        <v>159</v>
      </c>
      <c r="B102" s="784" t="s">
        <v>160</v>
      </c>
      <c r="C102" s="784"/>
      <c r="D102" s="784"/>
      <c r="E102" s="784"/>
      <c r="F102" s="204">
        <f t="shared" si="113"/>
        <v>0</v>
      </c>
      <c r="G102" s="177"/>
      <c r="H102" s="860"/>
      <c r="I102" s="861"/>
      <c r="J102" s="63">
        <f t="shared" ref="J102:J106" si="115">F102*G102*H102</f>
        <v>0</v>
      </c>
      <c r="K102" s="782" t="s">
        <v>156</v>
      </c>
      <c r="L102" s="783"/>
      <c r="M102" s="9">
        <f t="shared" ref="M102:M103" si="116">J102*L102</f>
        <v>0</v>
      </c>
      <c r="N102" s="29">
        <f t="shared" ref="N102:N106" si="117">J102+M102</f>
        <v>0</v>
      </c>
      <c r="O102" s="11">
        <f t="shared" si="112"/>
        <v>0</v>
      </c>
      <c r="P102" s="30"/>
      <c r="R102" s="202" t="s">
        <v>159</v>
      </c>
      <c r="S102" s="784" t="s">
        <v>160</v>
      </c>
      <c r="T102" s="784"/>
      <c r="U102" s="784"/>
      <c r="V102" s="784"/>
      <c r="W102" s="204">
        <f t="shared" si="114"/>
        <v>0</v>
      </c>
      <c r="X102" s="166"/>
      <c r="Y102" s="791"/>
      <c r="Z102" s="792"/>
      <c r="AA102" s="63">
        <f t="shared" ref="AA102:AA106" si="118">W102*X102*Y102</f>
        <v>0</v>
      </c>
      <c r="AB102" s="782" t="s">
        <v>156</v>
      </c>
      <c r="AC102" s="783"/>
      <c r="AD102" s="9">
        <f t="shared" ref="AD102:AD103" si="119">AA102*AC102</f>
        <v>0</v>
      </c>
      <c r="AE102" s="10">
        <f t="shared" ref="AE102:AE106" si="120">AA102+AD102</f>
        <v>0</v>
      </c>
      <c r="AF102" s="11">
        <f t="shared" si="111"/>
        <v>0</v>
      </c>
      <c r="AG102" s="12"/>
    </row>
    <row r="103" spans="1:33" x14ac:dyDescent="0.25">
      <c r="A103" s="202" t="s">
        <v>159</v>
      </c>
      <c r="B103" s="784" t="s">
        <v>160</v>
      </c>
      <c r="C103" s="784"/>
      <c r="D103" s="784"/>
      <c r="E103" s="784"/>
      <c r="F103" s="204">
        <f t="shared" si="113"/>
        <v>0</v>
      </c>
      <c r="G103" s="177"/>
      <c r="H103" s="860"/>
      <c r="I103" s="861"/>
      <c r="J103" s="63">
        <f t="shared" si="115"/>
        <v>0</v>
      </c>
      <c r="K103" s="782" t="s">
        <v>156</v>
      </c>
      <c r="L103" s="783"/>
      <c r="M103" s="9">
        <f t="shared" si="116"/>
        <v>0</v>
      </c>
      <c r="N103" s="29">
        <f t="shared" si="117"/>
        <v>0</v>
      </c>
      <c r="O103" s="11">
        <f t="shared" si="112"/>
        <v>0</v>
      </c>
      <c r="P103" s="30"/>
      <c r="R103" s="202" t="s">
        <v>159</v>
      </c>
      <c r="S103" s="784" t="s">
        <v>160</v>
      </c>
      <c r="T103" s="784"/>
      <c r="U103" s="784"/>
      <c r="V103" s="784"/>
      <c r="W103" s="204">
        <f t="shared" si="114"/>
        <v>0</v>
      </c>
      <c r="X103" s="166"/>
      <c r="Y103" s="791"/>
      <c r="Z103" s="792"/>
      <c r="AA103" s="63">
        <f t="shared" si="118"/>
        <v>0</v>
      </c>
      <c r="AB103" s="782" t="s">
        <v>156</v>
      </c>
      <c r="AC103" s="783"/>
      <c r="AD103" s="9">
        <f t="shared" si="119"/>
        <v>0</v>
      </c>
      <c r="AE103" s="10">
        <f t="shared" si="120"/>
        <v>0</v>
      </c>
      <c r="AF103" s="11">
        <f t="shared" si="111"/>
        <v>0</v>
      </c>
      <c r="AG103" s="12"/>
    </row>
    <row r="104" spans="1:33" x14ac:dyDescent="0.25">
      <c r="A104" s="205" t="s">
        <v>159</v>
      </c>
      <c r="B104" s="784" t="s">
        <v>161</v>
      </c>
      <c r="C104" s="784"/>
      <c r="D104" s="784"/>
      <c r="E104" s="784"/>
      <c r="F104" s="204">
        <f t="shared" si="113"/>
        <v>0</v>
      </c>
      <c r="G104" s="177"/>
      <c r="H104" s="820"/>
      <c r="I104" s="820"/>
      <c r="J104" s="63">
        <f t="shared" si="115"/>
        <v>0</v>
      </c>
      <c r="K104" s="782">
        <v>7.6499999999999999E-2</v>
      </c>
      <c r="L104" s="783"/>
      <c r="M104" s="9">
        <f>J104*K104</f>
        <v>0</v>
      </c>
      <c r="N104" s="29">
        <f t="shared" si="117"/>
        <v>0</v>
      </c>
      <c r="O104" s="11">
        <f t="shared" si="112"/>
        <v>0</v>
      </c>
      <c r="P104" s="30"/>
      <c r="R104" s="202" t="s">
        <v>159</v>
      </c>
      <c r="S104" s="784" t="s">
        <v>161</v>
      </c>
      <c r="T104" s="784"/>
      <c r="U104" s="784"/>
      <c r="V104" s="784"/>
      <c r="W104" s="204">
        <f t="shared" si="114"/>
        <v>0</v>
      </c>
      <c r="X104" s="166"/>
      <c r="Y104" s="781"/>
      <c r="Z104" s="781"/>
      <c r="AA104" s="63">
        <f t="shared" si="118"/>
        <v>0</v>
      </c>
      <c r="AB104" s="782">
        <v>7.6499999999999999E-2</v>
      </c>
      <c r="AC104" s="783"/>
      <c r="AD104" s="9">
        <f>AA104*AB104</f>
        <v>0</v>
      </c>
      <c r="AE104" s="10">
        <f t="shared" si="120"/>
        <v>0</v>
      </c>
      <c r="AF104" s="11">
        <f t="shared" si="111"/>
        <v>0</v>
      </c>
      <c r="AG104" s="12"/>
    </row>
    <row r="105" spans="1:33" x14ac:dyDescent="0.25">
      <c r="A105" s="205" t="s">
        <v>159</v>
      </c>
      <c r="B105" s="784" t="s">
        <v>161</v>
      </c>
      <c r="C105" s="784"/>
      <c r="D105" s="784"/>
      <c r="E105" s="784"/>
      <c r="F105" s="204">
        <f t="shared" si="113"/>
        <v>0</v>
      </c>
      <c r="G105" s="177"/>
      <c r="H105" s="231"/>
      <c r="I105" s="230"/>
      <c r="J105" s="63">
        <f t="shared" si="115"/>
        <v>0</v>
      </c>
      <c r="K105" s="782">
        <v>7.6499999999999999E-2</v>
      </c>
      <c r="L105" s="783"/>
      <c r="M105" s="9">
        <f>J105*K105</f>
        <v>0</v>
      </c>
      <c r="N105" s="29">
        <f t="shared" si="117"/>
        <v>0</v>
      </c>
      <c r="O105" s="11">
        <f t="shared" si="112"/>
        <v>0</v>
      </c>
      <c r="P105" s="30"/>
      <c r="R105" s="202" t="s">
        <v>159</v>
      </c>
      <c r="S105" s="784" t="s">
        <v>161</v>
      </c>
      <c r="T105" s="784"/>
      <c r="U105" s="784"/>
      <c r="V105" s="784"/>
      <c r="W105" s="204">
        <f t="shared" si="114"/>
        <v>0</v>
      </c>
      <c r="X105" s="166"/>
      <c r="Y105" s="248"/>
      <c r="Z105" s="247"/>
      <c r="AA105" s="63">
        <f t="shared" si="118"/>
        <v>0</v>
      </c>
      <c r="AB105" s="782">
        <v>7.6499999999999999E-2</v>
      </c>
      <c r="AC105" s="783"/>
      <c r="AD105" s="9">
        <f>AA105*AB105</f>
        <v>0</v>
      </c>
      <c r="AE105" s="10">
        <f t="shared" si="120"/>
        <v>0</v>
      </c>
      <c r="AF105" s="11">
        <f t="shared" si="111"/>
        <v>0</v>
      </c>
      <c r="AG105" s="12"/>
    </row>
    <row r="106" spans="1:33" x14ac:dyDescent="0.25">
      <c r="A106" s="205" t="s">
        <v>159</v>
      </c>
      <c r="B106" s="784" t="s">
        <v>161</v>
      </c>
      <c r="C106" s="784"/>
      <c r="D106" s="784"/>
      <c r="E106" s="784"/>
      <c r="F106" s="204">
        <f t="shared" si="113"/>
        <v>0</v>
      </c>
      <c r="G106" s="177"/>
      <c r="H106" s="231"/>
      <c r="I106" s="230"/>
      <c r="J106" s="63">
        <f t="shared" si="115"/>
        <v>0</v>
      </c>
      <c r="K106" s="782">
        <v>7.6499999999999999E-2</v>
      </c>
      <c r="L106" s="783"/>
      <c r="M106" s="9">
        <f>J106*K106</f>
        <v>0</v>
      </c>
      <c r="N106" s="29">
        <f t="shared" si="117"/>
        <v>0</v>
      </c>
      <c r="O106" s="11">
        <f t="shared" si="112"/>
        <v>0</v>
      </c>
      <c r="P106" s="30"/>
      <c r="R106" s="202" t="s">
        <v>159</v>
      </c>
      <c r="S106" s="784" t="s">
        <v>161</v>
      </c>
      <c r="T106" s="784"/>
      <c r="U106" s="784"/>
      <c r="V106" s="784"/>
      <c r="W106" s="204">
        <f t="shared" si="114"/>
        <v>0</v>
      </c>
      <c r="X106" s="166"/>
      <c r="Y106" s="248"/>
      <c r="Z106" s="247"/>
      <c r="AA106" s="63">
        <f t="shared" si="118"/>
        <v>0</v>
      </c>
      <c r="AB106" s="782">
        <v>7.6499999999999999E-2</v>
      </c>
      <c r="AC106" s="783"/>
      <c r="AD106" s="9">
        <f>AA106*AB106</f>
        <v>0</v>
      </c>
      <c r="AE106" s="10">
        <f t="shared" si="120"/>
        <v>0</v>
      </c>
      <c r="AF106" s="11">
        <f t="shared" si="111"/>
        <v>0</v>
      </c>
      <c r="AG106" s="12"/>
    </row>
    <row r="107" spans="1:33" ht="14.4" thickBot="1" x14ac:dyDescent="0.3">
      <c r="A107" s="815" t="s">
        <v>99</v>
      </c>
      <c r="B107" s="816"/>
      <c r="C107" s="816"/>
      <c r="D107" s="816"/>
      <c r="E107" s="816"/>
      <c r="F107" s="816"/>
      <c r="G107" s="816"/>
      <c r="H107" s="816"/>
      <c r="I107" s="817"/>
      <c r="J107" s="232">
        <f>SUM(J101:J106)</f>
        <v>0</v>
      </c>
      <c r="K107" s="818"/>
      <c r="L107" s="819"/>
      <c r="M107" s="221">
        <f>SUM(M101:M106)</f>
        <v>0</v>
      </c>
      <c r="N107" s="233">
        <f>SUM(N101:N106)</f>
        <v>0</v>
      </c>
      <c r="O107" s="222">
        <f>SUM(O101:O106)</f>
        <v>0</v>
      </c>
      <c r="P107" s="234">
        <f>SUM(P101:P106)</f>
        <v>0</v>
      </c>
      <c r="R107" s="801" t="s">
        <v>99</v>
      </c>
      <c r="S107" s="802"/>
      <c r="T107" s="802"/>
      <c r="U107" s="802"/>
      <c r="V107" s="802"/>
      <c r="W107" s="802"/>
      <c r="X107" s="802"/>
      <c r="Y107" s="802"/>
      <c r="Z107" s="803"/>
      <c r="AA107" s="263">
        <f>SUM(AA101:AA106)</f>
        <v>0</v>
      </c>
      <c r="AB107" s="804"/>
      <c r="AC107" s="805"/>
      <c r="AD107" s="264">
        <f>SUM(AD101:AD106)</f>
        <v>0</v>
      </c>
      <c r="AE107" s="265">
        <f>SUM(AE101:AE106)</f>
        <v>0</v>
      </c>
      <c r="AF107" s="266">
        <f>SUM(AF101:AF106)</f>
        <v>0</v>
      </c>
      <c r="AG107" s="267">
        <f>SUM(AG101:AG106)</f>
        <v>0</v>
      </c>
    </row>
    <row r="108" spans="1:33" ht="14.4" thickBot="1" x14ac:dyDescent="0.3">
      <c r="A108" s="235"/>
      <c r="B108" s="236"/>
      <c r="C108" s="236"/>
      <c r="D108" s="237"/>
      <c r="E108" s="237"/>
      <c r="F108" s="237"/>
      <c r="G108" s="237"/>
      <c r="H108" s="236" t="s">
        <v>162</v>
      </c>
      <c r="I108" s="238"/>
      <c r="J108" s="239">
        <f>SUM(J79+J89+J96+J100+J107)</f>
        <v>0</v>
      </c>
      <c r="K108" s="806"/>
      <c r="L108" s="807"/>
      <c r="M108" s="240">
        <f>SUM(M79+M89+M96+M100+M107)</f>
        <v>0</v>
      </c>
      <c r="N108" s="241">
        <f>+N79+N89+N96+N100+N107</f>
        <v>0</v>
      </c>
      <c r="O108" s="242">
        <f>SUM(O79+O89+O96+O100+O107)</f>
        <v>0</v>
      </c>
      <c r="P108" s="243">
        <f>SUM(P79+P89+P96+P100+P107)</f>
        <v>0</v>
      </c>
      <c r="R108" s="254"/>
      <c r="S108" s="255"/>
      <c r="T108" s="255"/>
      <c r="U108" s="256"/>
      <c r="V108" s="256"/>
      <c r="W108" s="256"/>
      <c r="X108" s="256"/>
      <c r="Y108" s="255" t="s">
        <v>162</v>
      </c>
      <c r="Z108" s="257"/>
      <c r="AA108" s="258">
        <f>SUM(AA79+AA89+AA96+AA100+AA107)</f>
        <v>0</v>
      </c>
      <c r="AB108" s="785"/>
      <c r="AC108" s="786"/>
      <c r="AD108" s="259">
        <f>SUM(AD79+AD89+AD96+AD100+AD107)</f>
        <v>0</v>
      </c>
      <c r="AE108" s="260">
        <f>+AE79+AE89+AE96+AE100+AE107</f>
        <v>0</v>
      </c>
      <c r="AF108" s="261">
        <f>SUM(AF79+AF89+AF96+AF100+AF107)</f>
        <v>0</v>
      </c>
      <c r="AG108" s="262">
        <f>SUM(AG79+AG89+AG96+AG100+AG107)</f>
        <v>0</v>
      </c>
    </row>
    <row r="110" spans="1:33" ht="14.4" thickBot="1" x14ac:dyDescent="0.3"/>
    <row r="111" spans="1:33" ht="21.6" thickBot="1" x14ac:dyDescent="0.35">
      <c r="A111" s="137" t="s">
        <v>146</v>
      </c>
      <c r="B111" s="87" t="s">
        <v>131</v>
      </c>
      <c r="C111" s="88"/>
      <c r="D111" s="89" t="s">
        <v>132</v>
      </c>
      <c r="E111" s="90"/>
      <c r="F111" s="91"/>
      <c r="G111" s="855" t="s">
        <v>133</v>
      </c>
      <c r="H111" s="856"/>
      <c r="I111" s="856"/>
      <c r="J111" s="856"/>
      <c r="K111" s="856"/>
      <c r="L111" s="856"/>
      <c r="M111" s="856"/>
      <c r="N111" s="856"/>
      <c r="O111" s="856"/>
      <c r="P111" s="857"/>
    </row>
    <row r="112" spans="1:33" ht="31.8" thickBot="1" x14ac:dyDescent="0.3">
      <c r="A112" s="138" t="s">
        <v>122</v>
      </c>
      <c r="B112" s="139" t="s">
        <v>100</v>
      </c>
      <c r="C112" s="140" t="s">
        <v>92</v>
      </c>
      <c r="D112" s="847" t="s">
        <v>147</v>
      </c>
      <c r="E112" s="848"/>
      <c r="F112" s="849"/>
      <c r="G112" s="850" t="s">
        <v>102</v>
      </c>
      <c r="H112" s="851"/>
      <c r="I112" s="852"/>
      <c r="J112" s="141" t="s">
        <v>103</v>
      </c>
      <c r="K112" s="850" t="s">
        <v>124</v>
      </c>
      <c r="L112" s="852"/>
      <c r="M112" s="141" t="s">
        <v>105</v>
      </c>
      <c r="N112" s="142" t="s">
        <v>148</v>
      </c>
      <c r="O112" s="143" t="s">
        <v>107</v>
      </c>
      <c r="P112" s="144" t="s">
        <v>108</v>
      </c>
    </row>
    <row r="113" spans="1:16" x14ac:dyDescent="0.25">
      <c r="A113" s="52">
        <f>A19</f>
        <v>0</v>
      </c>
      <c r="B113" s="53">
        <f>B19</f>
        <v>0</v>
      </c>
      <c r="C113" s="54">
        <f t="shared" ref="C113:C125" si="121">T66*1.03</f>
        <v>196964.04175</v>
      </c>
      <c r="D113" s="811"/>
      <c r="E113" s="811"/>
      <c r="F113" s="811"/>
      <c r="G113" s="810">
        <f>D113*12</f>
        <v>0</v>
      </c>
      <c r="H113" s="810"/>
      <c r="I113" s="810"/>
      <c r="J113" s="55">
        <f>C113*D113</f>
        <v>0</v>
      </c>
      <c r="K113" s="795">
        <f t="shared" ref="K113:K125" si="122">K19</f>
        <v>0.2707</v>
      </c>
      <c r="L113" s="795"/>
      <c r="M113" s="9">
        <f>J113*K113</f>
        <v>0</v>
      </c>
      <c r="N113" s="29">
        <f>J113+M113</f>
        <v>0</v>
      </c>
      <c r="O113" s="11">
        <f>N113-P113</f>
        <v>0</v>
      </c>
      <c r="P113" s="30"/>
    </row>
    <row r="114" spans="1:16" x14ac:dyDescent="0.25">
      <c r="A114" s="52">
        <f t="shared" ref="A114:B114" si="123">A20</f>
        <v>0</v>
      </c>
      <c r="B114" s="53">
        <f t="shared" si="123"/>
        <v>0</v>
      </c>
      <c r="C114" s="54">
        <f t="shared" si="121"/>
        <v>0</v>
      </c>
      <c r="D114" s="844"/>
      <c r="E114" s="845"/>
      <c r="F114" s="846"/>
      <c r="G114" s="810">
        <f t="shared" ref="G114:G125" si="124">D114*12</f>
        <v>0</v>
      </c>
      <c r="H114" s="810"/>
      <c r="I114" s="810"/>
      <c r="J114" s="55">
        <f t="shared" ref="J114:J125" si="125">C114*D114</f>
        <v>0</v>
      </c>
      <c r="K114" s="795">
        <f t="shared" si="122"/>
        <v>0.40300000000000002</v>
      </c>
      <c r="L114" s="795"/>
      <c r="M114" s="9">
        <f t="shared" ref="M114:M116" si="126">J114*K114</f>
        <v>0</v>
      </c>
      <c r="N114" s="29">
        <f t="shared" ref="N114:N116" si="127">J114+M114</f>
        <v>0</v>
      </c>
      <c r="O114" s="11">
        <f t="shared" ref="O114:O142" si="128">N114-P114</f>
        <v>0</v>
      </c>
      <c r="P114" s="30"/>
    </row>
    <row r="115" spans="1:16" x14ac:dyDescent="0.25">
      <c r="A115" s="52">
        <f t="shared" ref="A115:B115" si="129">A21</f>
        <v>0</v>
      </c>
      <c r="B115" s="53">
        <f t="shared" si="129"/>
        <v>0</v>
      </c>
      <c r="C115" s="54">
        <f t="shared" si="121"/>
        <v>0</v>
      </c>
      <c r="D115" s="844"/>
      <c r="E115" s="845"/>
      <c r="F115" s="846"/>
      <c r="G115" s="810">
        <f t="shared" si="124"/>
        <v>0</v>
      </c>
      <c r="H115" s="810"/>
      <c r="I115" s="810"/>
      <c r="J115" s="55">
        <f t="shared" si="125"/>
        <v>0</v>
      </c>
      <c r="K115" s="795">
        <f t="shared" si="122"/>
        <v>0.39710000000000001</v>
      </c>
      <c r="L115" s="795"/>
      <c r="M115" s="9">
        <f t="shared" si="126"/>
        <v>0</v>
      </c>
      <c r="N115" s="29">
        <f t="shared" si="127"/>
        <v>0</v>
      </c>
      <c r="O115" s="11">
        <f t="shared" si="128"/>
        <v>0</v>
      </c>
      <c r="P115" s="30"/>
    </row>
    <row r="116" spans="1:16" x14ac:dyDescent="0.25">
      <c r="A116" s="52">
        <f t="shared" ref="A116:B116" si="130">A22</f>
        <v>0</v>
      </c>
      <c r="B116" s="53">
        <f t="shared" si="130"/>
        <v>0</v>
      </c>
      <c r="C116" s="54">
        <f t="shared" si="121"/>
        <v>0</v>
      </c>
      <c r="D116" s="844"/>
      <c r="E116" s="845"/>
      <c r="F116" s="846"/>
      <c r="G116" s="810">
        <f t="shared" si="124"/>
        <v>0</v>
      </c>
      <c r="H116" s="810"/>
      <c r="I116" s="810"/>
      <c r="J116" s="55">
        <f t="shared" si="125"/>
        <v>0</v>
      </c>
      <c r="K116" s="795">
        <f t="shared" si="122"/>
        <v>0.33350000000000002</v>
      </c>
      <c r="L116" s="795"/>
      <c r="M116" s="9">
        <f t="shared" si="126"/>
        <v>0</v>
      </c>
      <c r="N116" s="29">
        <f t="shared" si="127"/>
        <v>0</v>
      </c>
      <c r="O116" s="11">
        <f t="shared" si="128"/>
        <v>0</v>
      </c>
      <c r="P116" s="30"/>
    </row>
    <row r="117" spans="1:16" x14ac:dyDescent="0.25">
      <c r="A117" s="52">
        <f t="shared" ref="A117:B117" si="131">A23</f>
        <v>0</v>
      </c>
      <c r="B117" s="53">
        <f t="shared" si="131"/>
        <v>0</v>
      </c>
      <c r="C117" s="54">
        <f t="shared" si="121"/>
        <v>0</v>
      </c>
      <c r="D117" s="811"/>
      <c r="E117" s="811"/>
      <c r="F117" s="811"/>
      <c r="G117" s="810">
        <f t="shared" si="124"/>
        <v>0</v>
      </c>
      <c r="H117" s="810"/>
      <c r="I117" s="810"/>
      <c r="J117" s="55">
        <f t="shared" si="125"/>
        <v>0</v>
      </c>
      <c r="K117" s="795">
        <f t="shared" si="122"/>
        <v>8.6099999999999996E-2</v>
      </c>
      <c r="L117" s="795"/>
      <c r="M117" s="9">
        <f>J117*K117</f>
        <v>0</v>
      </c>
      <c r="N117" s="29">
        <f>J117+M117</f>
        <v>0</v>
      </c>
      <c r="O117" s="11">
        <f t="shared" si="128"/>
        <v>0</v>
      </c>
      <c r="P117" s="30"/>
    </row>
    <row r="118" spans="1:16" x14ac:dyDescent="0.25">
      <c r="A118" s="52">
        <f t="shared" ref="A118:B118" si="132">A24</f>
        <v>0</v>
      </c>
      <c r="B118" s="53">
        <f t="shared" si="132"/>
        <v>0</v>
      </c>
      <c r="C118" s="54">
        <f t="shared" si="121"/>
        <v>0</v>
      </c>
      <c r="D118" s="811"/>
      <c r="E118" s="811"/>
      <c r="F118" s="811"/>
      <c r="G118" s="810">
        <f t="shared" si="124"/>
        <v>0</v>
      </c>
      <c r="H118" s="810"/>
      <c r="I118" s="810"/>
      <c r="J118" s="55">
        <f t="shared" si="125"/>
        <v>0</v>
      </c>
      <c r="K118" s="795">
        <f t="shared" si="122"/>
        <v>0</v>
      </c>
      <c r="L118" s="795"/>
      <c r="M118" s="9">
        <f>J118*K118</f>
        <v>0</v>
      </c>
      <c r="N118" s="29">
        <f>J118+M118</f>
        <v>0</v>
      </c>
      <c r="O118" s="11">
        <f t="shared" si="128"/>
        <v>0</v>
      </c>
      <c r="P118" s="30"/>
    </row>
    <row r="119" spans="1:16" x14ac:dyDescent="0.25">
      <c r="A119" s="52">
        <f t="shared" ref="A119:B119" si="133">A25</f>
        <v>0</v>
      </c>
      <c r="B119" s="53">
        <f t="shared" si="133"/>
        <v>0</v>
      </c>
      <c r="C119" s="54">
        <f t="shared" si="121"/>
        <v>0</v>
      </c>
      <c r="D119" s="811"/>
      <c r="E119" s="811"/>
      <c r="F119" s="811"/>
      <c r="G119" s="810">
        <f t="shared" si="124"/>
        <v>0</v>
      </c>
      <c r="H119" s="810"/>
      <c r="I119" s="810"/>
      <c r="J119" s="55">
        <f t="shared" si="125"/>
        <v>0</v>
      </c>
      <c r="K119" s="795">
        <f t="shared" si="122"/>
        <v>0</v>
      </c>
      <c r="L119" s="795"/>
      <c r="M119" s="9">
        <f>J119*K119</f>
        <v>0</v>
      </c>
      <c r="N119" s="29">
        <f>J119+M119</f>
        <v>0</v>
      </c>
      <c r="O119" s="11">
        <f t="shared" si="128"/>
        <v>0</v>
      </c>
      <c r="P119" s="30"/>
    </row>
    <row r="120" spans="1:16" x14ac:dyDescent="0.25">
      <c r="A120" s="52">
        <f t="shared" ref="A120:B120" si="134">A26</f>
        <v>0</v>
      </c>
      <c r="B120" s="53">
        <f t="shared" si="134"/>
        <v>0</v>
      </c>
      <c r="C120" s="54">
        <f t="shared" si="121"/>
        <v>0</v>
      </c>
      <c r="D120" s="811"/>
      <c r="E120" s="811"/>
      <c r="F120" s="811"/>
      <c r="G120" s="810">
        <f t="shared" si="124"/>
        <v>0</v>
      </c>
      <c r="H120" s="810"/>
      <c r="I120" s="810"/>
      <c r="J120" s="55">
        <f t="shared" si="125"/>
        <v>0</v>
      </c>
      <c r="K120" s="795">
        <f t="shared" si="122"/>
        <v>0</v>
      </c>
      <c r="L120" s="795"/>
      <c r="M120" s="9">
        <f t="shared" ref="M120:M125" si="135">J120*K120</f>
        <v>0</v>
      </c>
      <c r="N120" s="29">
        <f t="shared" ref="N120:N125" si="136">J120+M120</f>
        <v>0</v>
      </c>
      <c r="O120" s="11">
        <f t="shared" si="128"/>
        <v>0</v>
      </c>
      <c r="P120" s="30"/>
    </row>
    <row r="121" spans="1:16" x14ac:dyDescent="0.25">
      <c r="A121" s="52">
        <f t="shared" ref="A121:B121" si="137">A27</f>
        <v>0</v>
      </c>
      <c r="B121" s="53">
        <f t="shared" si="137"/>
        <v>0</v>
      </c>
      <c r="C121" s="54">
        <f t="shared" si="121"/>
        <v>0</v>
      </c>
      <c r="D121" s="811"/>
      <c r="E121" s="811"/>
      <c r="F121" s="811"/>
      <c r="G121" s="810">
        <f t="shared" si="124"/>
        <v>0</v>
      </c>
      <c r="H121" s="810"/>
      <c r="I121" s="810"/>
      <c r="J121" s="55">
        <f t="shared" si="125"/>
        <v>0</v>
      </c>
      <c r="K121" s="795">
        <f t="shared" si="122"/>
        <v>0</v>
      </c>
      <c r="L121" s="795"/>
      <c r="M121" s="9">
        <f t="shared" si="135"/>
        <v>0</v>
      </c>
      <c r="N121" s="29">
        <f t="shared" si="136"/>
        <v>0</v>
      </c>
      <c r="O121" s="11">
        <f t="shared" si="128"/>
        <v>0</v>
      </c>
      <c r="P121" s="30"/>
    </row>
    <row r="122" spans="1:16" x14ac:dyDescent="0.25">
      <c r="A122" s="52">
        <f t="shared" ref="A122:B122" si="138">A28</f>
        <v>0</v>
      </c>
      <c r="B122" s="53">
        <f t="shared" si="138"/>
        <v>0</v>
      </c>
      <c r="C122" s="54">
        <f t="shared" si="121"/>
        <v>0</v>
      </c>
      <c r="D122" s="811"/>
      <c r="E122" s="811"/>
      <c r="F122" s="811"/>
      <c r="G122" s="810">
        <f t="shared" si="124"/>
        <v>0</v>
      </c>
      <c r="H122" s="810"/>
      <c r="I122" s="810"/>
      <c r="J122" s="55">
        <f t="shared" si="125"/>
        <v>0</v>
      </c>
      <c r="K122" s="795">
        <f t="shared" si="122"/>
        <v>0</v>
      </c>
      <c r="L122" s="795"/>
      <c r="M122" s="9">
        <f t="shared" si="135"/>
        <v>0</v>
      </c>
      <c r="N122" s="29">
        <f t="shared" si="136"/>
        <v>0</v>
      </c>
      <c r="O122" s="11">
        <f t="shared" si="128"/>
        <v>0</v>
      </c>
      <c r="P122" s="30"/>
    </row>
    <row r="123" spans="1:16" x14ac:dyDescent="0.25">
      <c r="A123" s="52">
        <f t="shared" ref="A123:B123" si="139">A29</f>
        <v>0</v>
      </c>
      <c r="B123" s="53">
        <f t="shared" si="139"/>
        <v>0</v>
      </c>
      <c r="C123" s="54">
        <f t="shared" si="121"/>
        <v>0</v>
      </c>
      <c r="D123" s="811"/>
      <c r="E123" s="811"/>
      <c r="F123" s="811"/>
      <c r="G123" s="810">
        <f t="shared" si="124"/>
        <v>0</v>
      </c>
      <c r="H123" s="810"/>
      <c r="I123" s="810"/>
      <c r="J123" s="55">
        <f t="shared" si="125"/>
        <v>0</v>
      </c>
      <c r="K123" s="795">
        <f t="shared" si="122"/>
        <v>0</v>
      </c>
      <c r="L123" s="795"/>
      <c r="M123" s="9">
        <f t="shared" si="135"/>
        <v>0</v>
      </c>
      <c r="N123" s="29">
        <f t="shared" si="136"/>
        <v>0</v>
      </c>
      <c r="O123" s="11">
        <f t="shared" si="128"/>
        <v>0</v>
      </c>
      <c r="P123" s="30"/>
    </row>
    <row r="124" spans="1:16" x14ac:dyDescent="0.25">
      <c r="A124" s="52">
        <f t="shared" ref="A124:B124" si="140">A30</f>
        <v>0</v>
      </c>
      <c r="B124" s="53">
        <f t="shared" si="140"/>
        <v>0</v>
      </c>
      <c r="C124" s="54">
        <f t="shared" si="121"/>
        <v>0</v>
      </c>
      <c r="D124" s="809"/>
      <c r="E124" s="809"/>
      <c r="F124" s="809"/>
      <c r="G124" s="810">
        <f t="shared" si="124"/>
        <v>0</v>
      </c>
      <c r="H124" s="810"/>
      <c r="I124" s="810"/>
      <c r="J124" s="55">
        <f t="shared" si="125"/>
        <v>0</v>
      </c>
      <c r="K124" s="795">
        <f t="shared" si="122"/>
        <v>0</v>
      </c>
      <c r="L124" s="795"/>
      <c r="M124" s="9">
        <f t="shared" si="135"/>
        <v>0</v>
      </c>
      <c r="N124" s="29">
        <f t="shared" si="136"/>
        <v>0</v>
      </c>
      <c r="O124" s="11">
        <f t="shared" si="128"/>
        <v>0</v>
      </c>
      <c r="P124" s="30"/>
    </row>
    <row r="125" spans="1:16" x14ac:dyDescent="0.25">
      <c r="A125" s="52">
        <f t="shared" ref="A125:B125" si="141">A31</f>
        <v>0</v>
      </c>
      <c r="B125" s="53">
        <f t="shared" si="141"/>
        <v>0</v>
      </c>
      <c r="C125" s="54">
        <f t="shared" si="121"/>
        <v>0</v>
      </c>
      <c r="D125" s="809"/>
      <c r="E125" s="809"/>
      <c r="F125" s="809"/>
      <c r="G125" s="810">
        <f t="shared" si="124"/>
        <v>0</v>
      </c>
      <c r="H125" s="810"/>
      <c r="I125" s="810"/>
      <c r="J125" s="55">
        <f t="shared" si="125"/>
        <v>0</v>
      </c>
      <c r="K125" s="795">
        <f t="shared" si="122"/>
        <v>0</v>
      </c>
      <c r="L125" s="795"/>
      <c r="M125" s="9">
        <f t="shared" si="135"/>
        <v>0</v>
      </c>
      <c r="N125" s="29">
        <f t="shared" si="136"/>
        <v>0</v>
      </c>
      <c r="O125" s="11">
        <f t="shared" si="128"/>
        <v>0</v>
      </c>
      <c r="P125" s="30"/>
    </row>
    <row r="126" spans="1:16" ht="14.4" thickBot="1" x14ac:dyDescent="0.3">
      <c r="A126" s="796" t="s">
        <v>99</v>
      </c>
      <c r="B126" s="797"/>
      <c r="C126" s="797"/>
      <c r="D126" s="797"/>
      <c r="E126" s="797"/>
      <c r="F126" s="797"/>
      <c r="G126" s="797"/>
      <c r="H126" s="797"/>
      <c r="I126" s="798"/>
      <c r="J126" s="145">
        <f>SUM(J113:J120)</f>
        <v>0</v>
      </c>
      <c r="K126" s="799"/>
      <c r="L126" s="800"/>
      <c r="M126" s="146">
        <f>SUM(M113:M120)</f>
        <v>0</v>
      </c>
      <c r="N126" s="147">
        <f>SUM(N113:N120)</f>
        <v>0</v>
      </c>
      <c r="O126" s="148">
        <f>SUM(O113:O120)</f>
        <v>0</v>
      </c>
      <c r="P126" s="149">
        <f>SUM(P113:P120)</f>
        <v>0</v>
      </c>
    </row>
    <row r="127" spans="1:16" ht="58.2" thickBot="1" x14ac:dyDescent="0.3">
      <c r="A127" s="150" t="s">
        <v>126</v>
      </c>
      <c r="B127" s="151" t="s">
        <v>100</v>
      </c>
      <c r="C127" s="141" t="s">
        <v>92</v>
      </c>
      <c r="D127" s="152" t="s">
        <v>109</v>
      </c>
      <c r="E127" s="141" t="s">
        <v>127</v>
      </c>
      <c r="F127" s="153" t="s">
        <v>142</v>
      </c>
      <c r="G127" s="141" t="s">
        <v>112</v>
      </c>
      <c r="H127" s="153" t="s">
        <v>113</v>
      </c>
      <c r="I127" s="151" t="s">
        <v>114</v>
      </c>
      <c r="J127" s="141" t="s">
        <v>103</v>
      </c>
      <c r="K127" s="141" t="s">
        <v>115</v>
      </c>
      <c r="L127" s="141" t="s">
        <v>116</v>
      </c>
      <c r="M127" s="141" t="s">
        <v>105</v>
      </c>
      <c r="N127" s="142" t="s">
        <v>148</v>
      </c>
      <c r="O127" s="143" t="s">
        <v>107</v>
      </c>
      <c r="P127" s="144" t="s">
        <v>108</v>
      </c>
    </row>
    <row r="128" spans="1:16" x14ac:dyDescent="0.25">
      <c r="A128" s="52">
        <f>A34</f>
        <v>0</v>
      </c>
      <c r="B128" s="53">
        <f>B34</f>
        <v>0</v>
      </c>
      <c r="C128" s="54">
        <f t="shared" ref="C128:C135" si="142">T81*1.03</f>
        <v>81036.634320000012</v>
      </c>
      <c r="D128" s="13">
        <f>C128/9*3</f>
        <v>27012.211440000006</v>
      </c>
      <c r="E128" s="28"/>
      <c r="F128" s="28"/>
      <c r="G128" s="14">
        <f>(E128*4.5)+(F128*4.5)</f>
        <v>0</v>
      </c>
      <c r="H128" s="80"/>
      <c r="I128" s="15">
        <f>H128*3</f>
        <v>0</v>
      </c>
      <c r="J128" s="58">
        <f>(C128/2*E128)+(C128/2*F128)+(D128*H128)</f>
        <v>0</v>
      </c>
      <c r="K128" s="56">
        <f t="shared" ref="K128:L135" si="143">K34</f>
        <v>0.3382</v>
      </c>
      <c r="L128" s="56">
        <f t="shared" si="143"/>
        <v>8.6099999999999996E-2</v>
      </c>
      <c r="M128" s="9">
        <f>(C128/2*E128*K128)+(C128/2*F128*K128)+(D128*H128*L128)</f>
        <v>0</v>
      </c>
      <c r="N128" s="29">
        <f t="shared" ref="N128:N135" si="144">J128+M128</f>
        <v>0</v>
      </c>
      <c r="O128" s="11">
        <f t="shared" si="128"/>
        <v>0</v>
      </c>
      <c r="P128" s="30"/>
    </row>
    <row r="129" spans="1:16" x14ac:dyDescent="0.25">
      <c r="A129" s="52">
        <f t="shared" ref="A129:B129" si="145">A35</f>
        <v>0</v>
      </c>
      <c r="B129" s="53">
        <f t="shared" si="145"/>
        <v>0</v>
      </c>
      <c r="C129" s="54">
        <f t="shared" si="142"/>
        <v>0</v>
      </c>
      <c r="D129" s="13">
        <f t="shared" ref="D129:D135" si="146">C129/9*3</f>
        <v>0</v>
      </c>
      <c r="E129" s="28"/>
      <c r="F129" s="28"/>
      <c r="G129" s="14">
        <f t="shared" ref="G129:G135" si="147">(E129*4.5)+(F129*4.5)</f>
        <v>0</v>
      </c>
      <c r="H129" s="28"/>
      <c r="I129" s="15">
        <f t="shared" ref="I129:I135" si="148">H129*3</f>
        <v>0</v>
      </c>
      <c r="J129" s="58">
        <f t="shared" ref="J129:J135" si="149">(C129/2*E129)+(C129/2*F129)+(D129*H129)</f>
        <v>0</v>
      </c>
      <c r="K129" s="56">
        <f t="shared" si="143"/>
        <v>0.3448</v>
      </c>
      <c r="L129" s="56">
        <f t="shared" si="143"/>
        <v>8.6099999999999996E-2</v>
      </c>
      <c r="M129" s="9">
        <f t="shared" ref="M129:M135" si="150">(C129/2*E129*K129)+(C129/2*F129*K129)+(D129*H129*L129)</f>
        <v>0</v>
      </c>
      <c r="N129" s="29">
        <f t="shared" si="144"/>
        <v>0</v>
      </c>
      <c r="O129" s="11">
        <f t="shared" si="128"/>
        <v>0</v>
      </c>
      <c r="P129" s="30"/>
    </row>
    <row r="130" spans="1:16" x14ac:dyDescent="0.25">
      <c r="A130" s="52">
        <f t="shared" ref="A130:B130" si="151">A36</f>
        <v>0</v>
      </c>
      <c r="B130" s="53">
        <f t="shared" si="151"/>
        <v>0</v>
      </c>
      <c r="C130" s="54">
        <f t="shared" si="142"/>
        <v>0</v>
      </c>
      <c r="D130" s="13">
        <f t="shared" si="146"/>
        <v>0</v>
      </c>
      <c r="E130" s="28"/>
      <c r="F130" s="28"/>
      <c r="G130" s="14">
        <f t="shared" si="147"/>
        <v>0</v>
      </c>
      <c r="H130" s="28"/>
      <c r="I130" s="15">
        <f t="shared" si="148"/>
        <v>0</v>
      </c>
      <c r="J130" s="58">
        <f t="shared" si="149"/>
        <v>0</v>
      </c>
      <c r="K130" s="56">
        <f t="shared" si="143"/>
        <v>0.3448</v>
      </c>
      <c r="L130" s="56">
        <f t="shared" si="143"/>
        <v>8.6099999999999996E-2</v>
      </c>
      <c r="M130" s="9">
        <f t="shared" si="150"/>
        <v>0</v>
      </c>
      <c r="N130" s="29">
        <f t="shared" si="144"/>
        <v>0</v>
      </c>
      <c r="O130" s="11">
        <f t="shared" si="128"/>
        <v>0</v>
      </c>
      <c r="P130" s="30"/>
    </row>
    <row r="131" spans="1:16" x14ac:dyDescent="0.25">
      <c r="A131" s="52">
        <f t="shared" ref="A131:B131" si="152">A37</f>
        <v>0</v>
      </c>
      <c r="B131" s="53">
        <f t="shared" si="152"/>
        <v>0</v>
      </c>
      <c r="C131" s="54">
        <f t="shared" si="142"/>
        <v>0</v>
      </c>
      <c r="D131" s="13">
        <f t="shared" si="146"/>
        <v>0</v>
      </c>
      <c r="E131" s="80"/>
      <c r="F131" s="80"/>
      <c r="G131" s="14">
        <f t="shared" si="147"/>
        <v>0</v>
      </c>
      <c r="H131" s="28"/>
      <c r="I131" s="15">
        <f t="shared" si="148"/>
        <v>0</v>
      </c>
      <c r="J131" s="58">
        <f t="shared" si="149"/>
        <v>0</v>
      </c>
      <c r="K131" s="56">
        <f t="shared" si="143"/>
        <v>0</v>
      </c>
      <c r="L131" s="56">
        <f t="shared" si="143"/>
        <v>8.6099999999999996E-2</v>
      </c>
      <c r="M131" s="9">
        <f t="shared" si="150"/>
        <v>0</v>
      </c>
      <c r="N131" s="29">
        <f t="shared" si="144"/>
        <v>0</v>
      </c>
      <c r="O131" s="11">
        <f t="shared" si="128"/>
        <v>0</v>
      </c>
      <c r="P131" s="30"/>
    </row>
    <row r="132" spans="1:16" x14ac:dyDescent="0.25">
      <c r="A132" s="52">
        <f t="shared" ref="A132:B132" si="153">A38</f>
        <v>0</v>
      </c>
      <c r="B132" s="53">
        <f t="shared" si="153"/>
        <v>0</v>
      </c>
      <c r="C132" s="54">
        <f t="shared" si="142"/>
        <v>0</v>
      </c>
      <c r="D132" s="13">
        <f t="shared" si="146"/>
        <v>0</v>
      </c>
      <c r="E132" s="80"/>
      <c r="F132" s="80"/>
      <c r="G132" s="14">
        <f t="shared" si="147"/>
        <v>0</v>
      </c>
      <c r="H132" s="80"/>
      <c r="I132" s="15">
        <f t="shared" si="148"/>
        <v>0</v>
      </c>
      <c r="J132" s="58">
        <f t="shared" si="149"/>
        <v>0</v>
      </c>
      <c r="K132" s="56">
        <f t="shared" si="143"/>
        <v>0</v>
      </c>
      <c r="L132" s="56">
        <f t="shared" si="143"/>
        <v>8.6099999999999996E-2</v>
      </c>
      <c r="M132" s="9">
        <f t="shared" si="150"/>
        <v>0</v>
      </c>
      <c r="N132" s="29">
        <f t="shared" si="144"/>
        <v>0</v>
      </c>
      <c r="O132" s="11">
        <f t="shared" si="128"/>
        <v>0</v>
      </c>
      <c r="P132" s="30"/>
    </row>
    <row r="133" spans="1:16" x14ac:dyDescent="0.25">
      <c r="A133" s="52">
        <f t="shared" ref="A133:B133" si="154">A39</f>
        <v>0</v>
      </c>
      <c r="B133" s="53">
        <f t="shared" si="154"/>
        <v>0</v>
      </c>
      <c r="C133" s="54">
        <f t="shared" si="142"/>
        <v>0</v>
      </c>
      <c r="D133" s="13">
        <f t="shared" si="146"/>
        <v>0</v>
      </c>
      <c r="E133" s="80"/>
      <c r="F133" s="80"/>
      <c r="G133" s="14">
        <f t="shared" si="147"/>
        <v>0</v>
      </c>
      <c r="H133" s="80"/>
      <c r="I133" s="15">
        <f t="shared" si="148"/>
        <v>0</v>
      </c>
      <c r="J133" s="58">
        <f t="shared" si="149"/>
        <v>0</v>
      </c>
      <c r="K133" s="56">
        <f t="shared" si="143"/>
        <v>0</v>
      </c>
      <c r="L133" s="56">
        <f t="shared" si="143"/>
        <v>0</v>
      </c>
      <c r="M133" s="9">
        <f t="shared" si="150"/>
        <v>0</v>
      </c>
      <c r="N133" s="29">
        <f t="shared" si="144"/>
        <v>0</v>
      </c>
      <c r="O133" s="11">
        <f t="shared" si="128"/>
        <v>0</v>
      </c>
      <c r="P133" s="30"/>
    </row>
    <row r="134" spans="1:16" x14ac:dyDescent="0.25">
      <c r="A134" s="52">
        <f t="shared" ref="A134:B134" si="155">A40</f>
        <v>0</v>
      </c>
      <c r="B134" s="53">
        <f t="shared" si="155"/>
        <v>0</v>
      </c>
      <c r="C134" s="54">
        <f t="shared" si="142"/>
        <v>0</v>
      </c>
      <c r="D134" s="59">
        <f t="shared" si="146"/>
        <v>0</v>
      </c>
      <c r="E134" s="80"/>
      <c r="F134" s="80"/>
      <c r="G134" s="14">
        <f t="shared" si="147"/>
        <v>0</v>
      </c>
      <c r="H134" s="80"/>
      <c r="I134" s="16">
        <f t="shared" si="148"/>
        <v>0</v>
      </c>
      <c r="J134" s="58">
        <f t="shared" si="149"/>
        <v>0</v>
      </c>
      <c r="K134" s="56">
        <f t="shared" si="143"/>
        <v>0</v>
      </c>
      <c r="L134" s="56">
        <f t="shared" si="143"/>
        <v>0</v>
      </c>
      <c r="M134" s="9">
        <f t="shared" si="150"/>
        <v>0</v>
      </c>
      <c r="N134" s="29">
        <f t="shared" si="144"/>
        <v>0</v>
      </c>
      <c r="O134" s="11">
        <f t="shared" si="128"/>
        <v>0</v>
      </c>
      <c r="P134" s="30"/>
    </row>
    <row r="135" spans="1:16" x14ac:dyDescent="0.25">
      <c r="A135" s="52">
        <f t="shared" ref="A135:B135" si="156">A41</f>
        <v>0</v>
      </c>
      <c r="B135" s="53">
        <f t="shared" si="156"/>
        <v>0</v>
      </c>
      <c r="C135" s="54">
        <f t="shared" si="142"/>
        <v>0</v>
      </c>
      <c r="D135" s="59">
        <f t="shared" si="146"/>
        <v>0</v>
      </c>
      <c r="E135" s="80"/>
      <c r="F135" s="80"/>
      <c r="G135" s="14">
        <f t="shared" si="147"/>
        <v>0</v>
      </c>
      <c r="H135" s="80"/>
      <c r="I135" s="16">
        <f t="shared" si="148"/>
        <v>0</v>
      </c>
      <c r="J135" s="58">
        <f t="shared" si="149"/>
        <v>0</v>
      </c>
      <c r="K135" s="56">
        <f t="shared" si="143"/>
        <v>0</v>
      </c>
      <c r="L135" s="56">
        <f t="shared" si="143"/>
        <v>0</v>
      </c>
      <c r="M135" s="9">
        <f t="shared" si="150"/>
        <v>0</v>
      </c>
      <c r="N135" s="29">
        <f t="shared" si="144"/>
        <v>0</v>
      </c>
      <c r="O135" s="11">
        <f t="shared" si="128"/>
        <v>0</v>
      </c>
      <c r="P135" s="30"/>
    </row>
    <row r="136" spans="1:16" ht="14.4" thickBot="1" x14ac:dyDescent="0.3">
      <c r="A136" s="796" t="s">
        <v>99</v>
      </c>
      <c r="B136" s="797"/>
      <c r="C136" s="797"/>
      <c r="D136" s="797"/>
      <c r="E136" s="797"/>
      <c r="F136" s="797"/>
      <c r="G136" s="797"/>
      <c r="H136" s="797"/>
      <c r="I136" s="798"/>
      <c r="J136" s="154">
        <f>SUM(J128:J135)</f>
        <v>0</v>
      </c>
      <c r="K136" s="799"/>
      <c r="L136" s="800"/>
      <c r="M136" s="155">
        <f>SUM(M128:M135)</f>
        <v>0</v>
      </c>
      <c r="N136" s="156">
        <f>SUM(N128:N135)</f>
        <v>0</v>
      </c>
      <c r="O136" s="148">
        <f>SUM(O128:O135)</f>
        <v>0</v>
      </c>
      <c r="P136" s="149">
        <f>SUM(P128:P135)</f>
        <v>0</v>
      </c>
    </row>
    <row r="137" spans="1:16" ht="31.8" thickBot="1" x14ac:dyDescent="0.3">
      <c r="A137" s="157" t="s">
        <v>129</v>
      </c>
      <c r="B137" s="808" t="s">
        <v>100</v>
      </c>
      <c r="C137" s="808"/>
      <c r="D137" s="808"/>
      <c r="E137" s="808"/>
      <c r="F137" s="140" t="s">
        <v>118</v>
      </c>
      <c r="G137" s="808" t="s">
        <v>119</v>
      </c>
      <c r="H137" s="808"/>
      <c r="I137" s="808"/>
      <c r="J137" s="140" t="s">
        <v>103</v>
      </c>
      <c r="K137" s="808" t="s">
        <v>120</v>
      </c>
      <c r="L137" s="808"/>
      <c r="M137" s="140" t="s">
        <v>105</v>
      </c>
      <c r="N137" s="158" t="s">
        <v>148</v>
      </c>
      <c r="O137" s="143" t="s">
        <v>107</v>
      </c>
      <c r="P137" s="144" t="s">
        <v>108</v>
      </c>
    </row>
    <row r="138" spans="1:16" x14ac:dyDescent="0.25">
      <c r="A138" s="61">
        <f>A44</f>
        <v>0</v>
      </c>
      <c r="B138" s="793">
        <f>B44</f>
        <v>0</v>
      </c>
      <c r="C138" s="784"/>
      <c r="D138" s="784"/>
      <c r="E138" s="784"/>
      <c r="F138" s="62">
        <f>SUM(W91*1.03)</f>
        <v>0</v>
      </c>
      <c r="G138" s="794"/>
      <c r="H138" s="794"/>
      <c r="I138" s="794"/>
      <c r="J138" s="63">
        <f>F138*G138</f>
        <v>0</v>
      </c>
      <c r="K138" s="795">
        <f>K44</f>
        <v>0.50519999999999998</v>
      </c>
      <c r="L138" s="795"/>
      <c r="M138" s="17">
        <f>J138*K138</f>
        <v>0</v>
      </c>
      <c r="N138" s="49">
        <f>J138+M138</f>
        <v>0</v>
      </c>
      <c r="O138" s="11">
        <f t="shared" si="128"/>
        <v>0</v>
      </c>
      <c r="P138" s="30"/>
    </row>
    <row r="139" spans="1:16" x14ac:dyDescent="0.25">
      <c r="A139" s="61">
        <f t="shared" ref="A139:B142" si="157">A45</f>
        <v>0</v>
      </c>
      <c r="B139" s="793">
        <f t="shared" si="157"/>
        <v>0</v>
      </c>
      <c r="C139" s="784"/>
      <c r="D139" s="784"/>
      <c r="E139" s="784"/>
      <c r="F139" s="62">
        <f>SUM(W92*1.03)</f>
        <v>0</v>
      </c>
      <c r="G139" s="794"/>
      <c r="H139" s="794"/>
      <c r="I139" s="794"/>
      <c r="J139" s="63">
        <f t="shared" ref="J139:J141" si="158">F139*G139</f>
        <v>0</v>
      </c>
      <c r="K139" s="795">
        <f>K45</f>
        <v>8.6099999999999996E-2</v>
      </c>
      <c r="L139" s="795"/>
      <c r="M139" s="17">
        <f t="shared" ref="M139:M141" si="159">J139*K139</f>
        <v>0</v>
      </c>
      <c r="N139" s="49">
        <f t="shared" ref="N139:N141" si="160">J139+M139</f>
        <v>0</v>
      </c>
      <c r="O139" s="11">
        <f t="shared" si="128"/>
        <v>0</v>
      </c>
      <c r="P139" s="30"/>
    </row>
    <row r="140" spans="1:16" x14ac:dyDescent="0.25">
      <c r="A140" s="61">
        <f t="shared" si="157"/>
        <v>0</v>
      </c>
      <c r="B140" s="793">
        <f t="shared" si="157"/>
        <v>0</v>
      </c>
      <c r="C140" s="784"/>
      <c r="D140" s="784"/>
      <c r="E140" s="784"/>
      <c r="F140" s="62">
        <f>SUM(W93*1.03)</f>
        <v>0</v>
      </c>
      <c r="G140" s="794"/>
      <c r="H140" s="794"/>
      <c r="I140" s="794"/>
      <c r="J140" s="63">
        <f t="shared" si="158"/>
        <v>0</v>
      </c>
      <c r="K140" s="795">
        <f>K46</f>
        <v>0.50519999999999998</v>
      </c>
      <c r="L140" s="795"/>
      <c r="M140" s="17">
        <f t="shared" si="159"/>
        <v>0</v>
      </c>
      <c r="N140" s="49">
        <f t="shared" si="160"/>
        <v>0</v>
      </c>
      <c r="O140" s="11">
        <f t="shared" si="128"/>
        <v>0</v>
      </c>
      <c r="P140" s="30"/>
    </row>
    <row r="141" spans="1:16" x14ac:dyDescent="0.25">
      <c r="A141" s="61">
        <f t="shared" si="157"/>
        <v>0</v>
      </c>
      <c r="B141" s="793">
        <f t="shared" si="157"/>
        <v>0</v>
      </c>
      <c r="C141" s="784"/>
      <c r="D141" s="784"/>
      <c r="E141" s="784"/>
      <c r="F141" s="62">
        <f>SUM(W94*1.03)</f>
        <v>0</v>
      </c>
      <c r="G141" s="794"/>
      <c r="H141" s="794"/>
      <c r="I141" s="794"/>
      <c r="J141" s="63">
        <f t="shared" si="158"/>
        <v>0</v>
      </c>
      <c r="K141" s="795">
        <f>K47</f>
        <v>8.6099999999999996E-2</v>
      </c>
      <c r="L141" s="795"/>
      <c r="M141" s="17">
        <f t="shared" si="159"/>
        <v>0</v>
      </c>
      <c r="N141" s="49">
        <f t="shared" si="160"/>
        <v>0</v>
      </c>
      <c r="O141" s="11">
        <f t="shared" si="128"/>
        <v>0</v>
      </c>
      <c r="P141" s="30"/>
    </row>
    <row r="142" spans="1:16" x14ac:dyDescent="0.25">
      <c r="A142" s="61">
        <f t="shared" si="157"/>
        <v>0</v>
      </c>
      <c r="B142" s="793">
        <f t="shared" si="157"/>
        <v>0</v>
      </c>
      <c r="C142" s="784"/>
      <c r="D142" s="784"/>
      <c r="E142" s="784"/>
      <c r="F142" s="62">
        <f>SUM(W95*1.03)</f>
        <v>0</v>
      </c>
      <c r="G142" s="794"/>
      <c r="H142" s="794"/>
      <c r="I142" s="794"/>
      <c r="J142" s="63">
        <f>F142*G142</f>
        <v>0</v>
      </c>
      <c r="K142" s="795">
        <f>K48</f>
        <v>0.50519999999999998</v>
      </c>
      <c r="L142" s="795"/>
      <c r="M142" s="17">
        <f>J142*K142</f>
        <v>0</v>
      </c>
      <c r="N142" s="49">
        <f>J142+M142</f>
        <v>0</v>
      </c>
      <c r="O142" s="11">
        <f t="shared" si="128"/>
        <v>0</v>
      </c>
      <c r="P142" s="30"/>
    </row>
    <row r="143" spans="1:16" ht="14.4" thickBot="1" x14ac:dyDescent="0.3">
      <c r="A143" s="796" t="s">
        <v>99</v>
      </c>
      <c r="B143" s="797"/>
      <c r="C143" s="797"/>
      <c r="D143" s="797"/>
      <c r="E143" s="797"/>
      <c r="F143" s="797"/>
      <c r="G143" s="797"/>
      <c r="H143" s="797"/>
      <c r="I143" s="798"/>
      <c r="J143" s="154">
        <f>SUM(J138:J142)</f>
        <v>0</v>
      </c>
      <c r="K143" s="799"/>
      <c r="L143" s="800"/>
      <c r="M143" s="155">
        <f>SUM(M138:M142)</f>
        <v>0</v>
      </c>
      <c r="N143" s="156">
        <f>SUM(N138:N142)</f>
        <v>0</v>
      </c>
      <c r="O143" s="148">
        <f>SUM(O138:O142)</f>
        <v>0</v>
      </c>
      <c r="P143" s="149">
        <f>SUM(P138:P142)</f>
        <v>0</v>
      </c>
    </row>
    <row r="144" spans="1:16" ht="31.8" thickBot="1" x14ac:dyDescent="0.3">
      <c r="A144" s="268" t="s">
        <v>149</v>
      </c>
      <c r="B144" s="787" t="s">
        <v>150</v>
      </c>
      <c r="C144" s="787"/>
      <c r="D144" s="787"/>
      <c r="E144" s="269" t="s">
        <v>151</v>
      </c>
      <c r="F144" s="270" t="s">
        <v>118</v>
      </c>
      <c r="G144" s="271" t="s">
        <v>119</v>
      </c>
      <c r="H144" s="787" t="s">
        <v>152</v>
      </c>
      <c r="I144" s="787"/>
      <c r="J144" s="272" t="s">
        <v>103</v>
      </c>
      <c r="K144" s="788" t="s">
        <v>153</v>
      </c>
      <c r="L144" s="788"/>
      <c r="M144" s="272" t="s">
        <v>105</v>
      </c>
      <c r="N144" s="273" t="s">
        <v>148</v>
      </c>
      <c r="O144" s="274" t="s">
        <v>107</v>
      </c>
      <c r="P144" s="275" t="s">
        <v>108</v>
      </c>
    </row>
    <row r="145" spans="1:16" x14ac:dyDescent="0.25">
      <c r="A145" s="199" t="s">
        <v>154</v>
      </c>
      <c r="B145" s="780" t="s">
        <v>163</v>
      </c>
      <c r="C145" s="780"/>
      <c r="D145" s="780"/>
      <c r="E145" s="59">
        <v>9000</v>
      </c>
      <c r="F145" s="244" t="s">
        <v>156</v>
      </c>
      <c r="G145" s="245" t="s">
        <v>156</v>
      </c>
      <c r="H145" s="781"/>
      <c r="I145" s="781"/>
      <c r="J145" s="63">
        <f>E145*H145</f>
        <v>0</v>
      </c>
      <c r="K145" s="782" t="s">
        <v>156</v>
      </c>
      <c r="L145" s="783"/>
      <c r="M145" s="17">
        <f>J145*L145</f>
        <v>0</v>
      </c>
      <c r="N145" s="18">
        <f>J145+M145</f>
        <v>0</v>
      </c>
      <c r="O145" s="11">
        <f t="shared" ref="O145:O153" si="161">N145-P145</f>
        <v>0</v>
      </c>
      <c r="P145" s="12"/>
    </row>
    <row r="146" spans="1:16" x14ac:dyDescent="0.25">
      <c r="A146" s="202" t="s">
        <v>154</v>
      </c>
      <c r="B146" s="780" t="s">
        <v>164</v>
      </c>
      <c r="C146" s="780"/>
      <c r="D146" s="780"/>
      <c r="E146" s="59">
        <v>4500</v>
      </c>
      <c r="F146" s="244" t="s">
        <v>156</v>
      </c>
      <c r="G146" s="246" t="s">
        <v>156</v>
      </c>
      <c r="H146" s="781"/>
      <c r="I146" s="781"/>
      <c r="J146" s="63">
        <f>E146*H146</f>
        <v>0</v>
      </c>
      <c r="K146" s="782">
        <f>'[1]Yr 1'!K223:L223</f>
        <v>0</v>
      </c>
      <c r="L146" s="783"/>
      <c r="M146" s="9">
        <f>J146*L146</f>
        <v>0</v>
      </c>
      <c r="N146" s="10">
        <f>J146+M146</f>
        <v>0</v>
      </c>
      <c r="O146" s="11">
        <f t="shared" si="161"/>
        <v>0</v>
      </c>
      <c r="P146" s="12"/>
    </row>
    <row r="147" spans="1:16" x14ac:dyDescent="0.25">
      <c r="A147" s="775" t="s">
        <v>99</v>
      </c>
      <c r="B147" s="776"/>
      <c r="C147" s="776"/>
      <c r="D147" s="776"/>
      <c r="E147" s="776"/>
      <c r="F147" s="776"/>
      <c r="G147" s="776"/>
      <c r="H147" s="776"/>
      <c r="I147" s="777"/>
      <c r="J147" s="276">
        <f>SUM(J145:J146)</f>
        <v>0</v>
      </c>
      <c r="K147" s="778"/>
      <c r="L147" s="779"/>
      <c r="M147" s="277">
        <f>SUM(M145:M146)</f>
        <v>0</v>
      </c>
      <c r="N147" s="278">
        <f>SUM(N145:N146)</f>
        <v>0</v>
      </c>
      <c r="O147" s="279">
        <f>SUM(O145:O146)</f>
        <v>0</v>
      </c>
      <c r="P147" s="280">
        <f>SUM(P145:P146)</f>
        <v>0</v>
      </c>
    </row>
    <row r="148" spans="1:16" x14ac:dyDescent="0.25">
      <c r="A148" s="202" t="s">
        <v>159</v>
      </c>
      <c r="B148" s="784" t="s">
        <v>160</v>
      </c>
      <c r="C148" s="784"/>
      <c r="D148" s="784"/>
      <c r="E148" s="784"/>
      <c r="F148" s="204">
        <f t="shared" ref="F148:F153" si="162">W101*1.03</f>
        <v>0</v>
      </c>
      <c r="G148" s="166"/>
      <c r="H148" s="781"/>
      <c r="I148" s="781"/>
      <c r="J148" s="63">
        <f>F148*G148*H148</f>
        <v>0</v>
      </c>
      <c r="K148" s="782" t="s">
        <v>156</v>
      </c>
      <c r="L148" s="783"/>
      <c r="M148" s="9">
        <f>J148*L148</f>
        <v>0</v>
      </c>
      <c r="N148" s="10">
        <f>J148+M148</f>
        <v>0</v>
      </c>
      <c r="O148" s="11">
        <f t="shared" si="161"/>
        <v>0</v>
      </c>
      <c r="P148" s="12"/>
    </row>
    <row r="149" spans="1:16" x14ac:dyDescent="0.25">
      <c r="A149" s="202" t="s">
        <v>159</v>
      </c>
      <c r="B149" s="784" t="s">
        <v>160</v>
      </c>
      <c r="C149" s="784"/>
      <c r="D149" s="784"/>
      <c r="E149" s="784"/>
      <c r="F149" s="204">
        <f t="shared" si="162"/>
        <v>0</v>
      </c>
      <c r="G149" s="166"/>
      <c r="H149" s="791"/>
      <c r="I149" s="792"/>
      <c r="J149" s="63">
        <f t="shared" ref="J149:J150" si="163">F149*G149*H149</f>
        <v>0</v>
      </c>
      <c r="K149" s="782" t="s">
        <v>156</v>
      </c>
      <c r="L149" s="783"/>
      <c r="M149" s="9">
        <f t="shared" ref="M149:M150" si="164">J149*L149</f>
        <v>0</v>
      </c>
      <c r="N149" s="10">
        <f t="shared" ref="N149:N150" si="165">J149+M149</f>
        <v>0</v>
      </c>
      <c r="O149" s="11">
        <f t="shared" si="161"/>
        <v>0</v>
      </c>
      <c r="P149" s="12"/>
    </row>
    <row r="150" spans="1:16" x14ac:dyDescent="0.25">
      <c r="A150" s="202" t="s">
        <v>159</v>
      </c>
      <c r="B150" s="784" t="s">
        <v>160</v>
      </c>
      <c r="C150" s="784"/>
      <c r="D150" s="784"/>
      <c r="E150" s="784"/>
      <c r="F150" s="204">
        <f t="shared" si="162"/>
        <v>0</v>
      </c>
      <c r="G150" s="166"/>
      <c r="H150" s="791"/>
      <c r="I150" s="792"/>
      <c r="J150" s="63">
        <f t="shared" si="163"/>
        <v>0</v>
      </c>
      <c r="K150" s="782" t="s">
        <v>156</v>
      </c>
      <c r="L150" s="783"/>
      <c r="M150" s="9">
        <f t="shared" si="164"/>
        <v>0</v>
      </c>
      <c r="N150" s="10">
        <f t="shared" si="165"/>
        <v>0</v>
      </c>
      <c r="O150" s="11">
        <f t="shared" si="161"/>
        <v>0</v>
      </c>
      <c r="P150" s="12"/>
    </row>
    <row r="151" spans="1:16" x14ac:dyDescent="0.25">
      <c r="A151" s="202" t="s">
        <v>159</v>
      </c>
      <c r="B151" s="784" t="s">
        <v>161</v>
      </c>
      <c r="C151" s="784"/>
      <c r="D151" s="784"/>
      <c r="E151" s="784"/>
      <c r="F151" s="204">
        <f t="shared" si="162"/>
        <v>0</v>
      </c>
      <c r="G151" s="166"/>
      <c r="H151" s="781"/>
      <c r="I151" s="781"/>
      <c r="J151" s="281">
        <f>F151*G151*H151</f>
        <v>0</v>
      </c>
      <c r="K151" s="782">
        <v>7.6499999999999999E-2</v>
      </c>
      <c r="L151" s="783"/>
      <c r="M151" s="9">
        <f>J151*K151</f>
        <v>0</v>
      </c>
      <c r="N151" s="10">
        <f>J151+M151</f>
        <v>0</v>
      </c>
      <c r="O151" s="206">
        <f t="shared" si="161"/>
        <v>0</v>
      </c>
      <c r="P151" s="12"/>
    </row>
    <row r="152" spans="1:16" x14ac:dyDescent="0.25">
      <c r="A152" s="202" t="s">
        <v>159</v>
      </c>
      <c r="B152" s="784" t="s">
        <v>161</v>
      </c>
      <c r="C152" s="784"/>
      <c r="D152" s="784"/>
      <c r="E152" s="784"/>
      <c r="F152" s="204">
        <f t="shared" si="162"/>
        <v>0</v>
      </c>
      <c r="G152" s="166"/>
      <c r="H152" s="248"/>
      <c r="I152" s="247"/>
      <c r="J152" s="281">
        <f t="shared" ref="J152:J153" si="166">F152*G152*H152</f>
        <v>0</v>
      </c>
      <c r="K152" s="782">
        <v>7.6499999999999999E-2</v>
      </c>
      <c r="L152" s="783"/>
      <c r="M152" s="9">
        <f t="shared" ref="M152:M153" si="167">J152*K152</f>
        <v>0</v>
      </c>
      <c r="N152" s="10">
        <f t="shared" ref="N152:N153" si="168">J152+M152</f>
        <v>0</v>
      </c>
      <c r="O152" s="206">
        <f t="shared" si="161"/>
        <v>0</v>
      </c>
      <c r="P152" s="12"/>
    </row>
    <row r="153" spans="1:16" x14ac:dyDescent="0.25">
      <c r="A153" s="202" t="s">
        <v>159</v>
      </c>
      <c r="B153" s="784" t="s">
        <v>161</v>
      </c>
      <c r="C153" s="784"/>
      <c r="D153" s="784"/>
      <c r="E153" s="784"/>
      <c r="F153" s="204">
        <f t="shared" si="162"/>
        <v>0</v>
      </c>
      <c r="G153" s="166"/>
      <c r="H153" s="248"/>
      <c r="I153" s="247"/>
      <c r="J153" s="281">
        <f t="shared" si="166"/>
        <v>0</v>
      </c>
      <c r="K153" s="782">
        <v>7.6499999999999999E-2</v>
      </c>
      <c r="L153" s="783"/>
      <c r="M153" s="9">
        <f t="shared" si="167"/>
        <v>0</v>
      </c>
      <c r="N153" s="10">
        <f t="shared" si="168"/>
        <v>0</v>
      </c>
      <c r="O153" s="206">
        <f t="shared" si="161"/>
        <v>0</v>
      </c>
      <c r="P153" s="12"/>
    </row>
    <row r="154" spans="1:16" ht="14.4" thickBot="1" x14ac:dyDescent="0.3">
      <c r="A154" s="775" t="s">
        <v>99</v>
      </c>
      <c r="B154" s="776"/>
      <c r="C154" s="776"/>
      <c r="D154" s="776"/>
      <c r="E154" s="776"/>
      <c r="F154" s="776"/>
      <c r="G154" s="776"/>
      <c r="H154" s="776"/>
      <c r="I154" s="777"/>
      <c r="J154" s="282">
        <f>SUM(J148:J153)</f>
        <v>0</v>
      </c>
      <c r="K154" s="778"/>
      <c r="L154" s="779"/>
      <c r="M154" s="283">
        <f>SUM(M148:M153)</f>
        <v>0</v>
      </c>
      <c r="N154" s="284">
        <f>SUM(N148:N153)</f>
        <v>0</v>
      </c>
      <c r="O154" s="285">
        <f>SUM(O148:O153)</f>
        <v>0</v>
      </c>
      <c r="P154" s="286">
        <f>SUM(P148:P153)</f>
        <v>0</v>
      </c>
    </row>
    <row r="155" spans="1:16" ht="14.4" thickBot="1" x14ac:dyDescent="0.3">
      <c r="A155" s="287"/>
      <c r="B155" s="288"/>
      <c r="C155" s="288"/>
      <c r="D155" s="289"/>
      <c r="E155" s="289"/>
      <c r="F155" s="289"/>
      <c r="G155" s="289"/>
      <c r="H155" s="288" t="s">
        <v>162</v>
      </c>
      <c r="I155" s="290"/>
      <c r="J155" s="291">
        <f>SUM(J126+J136+J143+J147+J154)</f>
        <v>0</v>
      </c>
      <c r="K155" s="789"/>
      <c r="L155" s="790"/>
      <c r="M155" s="292">
        <f>SUM(M126+M136+M143+M147+M154)</f>
        <v>0</v>
      </c>
      <c r="N155" s="293">
        <f>+N126+N136+N143+N147+N154</f>
        <v>0</v>
      </c>
      <c r="O155" s="294">
        <f>SUM(O126+O136+O143+O147+O154)</f>
        <v>0</v>
      </c>
      <c r="P155" s="295">
        <f>SUM(P126+P136+P143+P147+P154)</f>
        <v>0</v>
      </c>
    </row>
    <row r="161" spans="1:1" ht="14.4" x14ac:dyDescent="0.25">
      <c r="A161" s="549"/>
    </row>
    <row r="162" spans="1:1" ht="14.4" x14ac:dyDescent="0.25">
      <c r="A162" s="550"/>
    </row>
    <row r="163" spans="1:1" ht="14.4" x14ac:dyDescent="0.25">
      <c r="A163" s="550"/>
    </row>
    <row r="164" spans="1:1" ht="14.4" x14ac:dyDescent="0.25">
      <c r="A164" s="550"/>
    </row>
    <row r="165" spans="1:1" ht="14.4" x14ac:dyDescent="0.25">
      <c r="A165" s="550"/>
    </row>
    <row r="166" spans="1:1" ht="14.4" x14ac:dyDescent="0.25">
      <c r="A166" s="550"/>
    </row>
    <row r="167" spans="1:1" ht="14.4" x14ac:dyDescent="0.25">
      <c r="A167" s="549"/>
    </row>
    <row r="168" spans="1:1" ht="14.4" x14ac:dyDescent="0.25">
      <c r="A168" s="549"/>
    </row>
    <row r="169" spans="1:1" ht="14.4" x14ac:dyDescent="0.25">
      <c r="A169" s="550"/>
    </row>
    <row r="170" spans="1:1" ht="14.4" x14ac:dyDescent="0.25">
      <c r="A170" s="550"/>
    </row>
    <row r="171" spans="1:1" ht="14.4" x14ac:dyDescent="0.25">
      <c r="A171" s="550"/>
    </row>
    <row r="172" spans="1:1" ht="14.4" x14ac:dyDescent="0.25">
      <c r="A172" s="550"/>
    </row>
    <row r="173" spans="1:1" ht="14.4" x14ac:dyDescent="0.25">
      <c r="A173" s="550"/>
    </row>
  </sheetData>
  <dataConsolidate/>
  <mergeCells count="501">
    <mergeCell ref="J3:K3"/>
    <mergeCell ref="J5:K5"/>
    <mergeCell ref="J6:K6"/>
    <mergeCell ref="J7:K7"/>
    <mergeCell ref="J9:K9"/>
    <mergeCell ref="D20:F20"/>
    <mergeCell ref="G20:I20"/>
    <mergeCell ref="K20:L20"/>
    <mergeCell ref="D21:F21"/>
    <mergeCell ref="G21:I21"/>
    <mergeCell ref="K21:L21"/>
    <mergeCell ref="E17:F17"/>
    <mergeCell ref="G17:P17"/>
    <mergeCell ref="D18:F18"/>
    <mergeCell ref="G18:I18"/>
    <mergeCell ref="K18:L18"/>
    <mergeCell ref="D19:F19"/>
    <mergeCell ref="G19:I19"/>
    <mergeCell ref="K19:L19"/>
    <mergeCell ref="D24:F24"/>
    <mergeCell ref="G24:I24"/>
    <mergeCell ref="K24:L24"/>
    <mergeCell ref="D25:F25"/>
    <mergeCell ref="G25:I25"/>
    <mergeCell ref="K25:L25"/>
    <mergeCell ref="D22:F22"/>
    <mergeCell ref="G22:I22"/>
    <mergeCell ref="K22:L22"/>
    <mergeCell ref="D23:F23"/>
    <mergeCell ref="G23:I23"/>
    <mergeCell ref="K23:L23"/>
    <mergeCell ref="D28:F28"/>
    <mergeCell ref="G28:I28"/>
    <mergeCell ref="K28:L28"/>
    <mergeCell ref="D29:F29"/>
    <mergeCell ref="G29:I29"/>
    <mergeCell ref="K29:L29"/>
    <mergeCell ref="D26:F26"/>
    <mergeCell ref="G26:I26"/>
    <mergeCell ref="K26:L26"/>
    <mergeCell ref="D27:F27"/>
    <mergeCell ref="G27:I27"/>
    <mergeCell ref="K27:L27"/>
    <mergeCell ref="A32:I32"/>
    <mergeCell ref="K32:L32"/>
    <mergeCell ref="A42:I42"/>
    <mergeCell ref="K42:L42"/>
    <mergeCell ref="B43:E43"/>
    <mergeCell ref="G43:I43"/>
    <mergeCell ref="K43:L43"/>
    <mergeCell ref="D30:F30"/>
    <mergeCell ref="G30:I30"/>
    <mergeCell ref="K30:L30"/>
    <mergeCell ref="D31:F31"/>
    <mergeCell ref="G31:I31"/>
    <mergeCell ref="K31:L31"/>
    <mergeCell ref="B46:E46"/>
    <mergeCell ref="G46:I46"/>
    <mergeCell ref="K46:L46"/>
    <mergeCell ref="B47:E47"/>
    <mergeCell ref="G47:I47"/>
    <mergeCell ref="K47:L47"/>
    <mergeCell ref="B44:E44"/>
    <mergeCell ref="G44:I44"/>
    <mergeCell ref="K44:L44"/>
    <mergeCell ref="B45:E45"/>
    <mergeCell ref="G45:I45"/>
    <mergeCell ref="K45:L45"/>
    <mergeCell ref="U20:W20"/>
    <mergeCell ref="X20:Z20"/>
    <mergeCell ref="AB20:AC20"/>
    <mergeCell ref="U21:W21"/>
    <mergeCell ref="X21:Z21"/>
    <mergeCell ref="AB21:AC21"/>
    <mergeCell ref="V17:W17"/>
    <mergeCell ref="X17:AG17"/>
    <mergeCell ref="U18:W18"/>
    <mergeCell ref="X18:Z18"/>
    <mergeCell ref="AB18:AC18"/>
    <mergeCell ref="U19:W19"/>
    <mergeCell ref="X19:Z19"/>
    <mergeCell ref="AB19:AC19"/>
    <mergeCell ref="U24:W24"/>
    <mergeCell ref="X24:Z24"/>
    <mergeCell ref="AB24:AC24"/>
    <mergeCell ref="U25:W25"/>
    <mergeCell ref="X25:Z25"/>
    <mergeCell ref="AB25:AC25"/>
    <mergeCell ref="U22:W22"/>
    <mergeCell ref="X22:Z22"/>
    <mergeCell ref="AB22:AC22"/>
    <mergeCell ref="U23:W23"/>
    <mergeCell ref="X23:Z23"/>
    <mergeCell ref="AB23:AC23"/>
    <mergeCell ref="U28:W28"/>
    <mergeCell ref="X28:Z28"/>
    <mergeCell ref="AB28:AC28"/>
    <mergeCell ref="U29:W29"/>
    <mergeCell ref="X29:Z29"/>
    <mergeCell ref="AB29:AC29"/>
    <mergeCell ref="U26:W26"/>
    <mergeCell ref="X26:Z26"/>
    <mergeCell ref="AB26:AC26"/>
    <mergeCell ref="U27:W27"/>
    <mergeCell ref="X27:Z27"/>
    <mergeCell ref="AB27:AC27"/>
    <mergeCell ref="R32:Z32"/>
    <mergeCell ref="AB32:AC32"/>
    <mergeCell ref="R42:Z42"/>
    <mergeCell ref="AB42:AC42"/>
    <mergeCell ref="S43:V43"/>
    <mergeCell ref="X43:Z43"/>
    <mergeCell ref="AB43:AC43"/>
    <mergeCell ref="U30:W30"/>
    <mergeCell ref="X30:Z30"/>
    <mergeCell ref="AB30:AC30"/>
    <mergeCell ref="U31:W31"/>
    <mergeCell ref="X31:Z31"/>
    <mergeCell ref="AB31:AC31"/>
    <mergeCell ref="U65:W65"/>
    <mergeCell ref="X65:Z65"/>
    <mergeCell ref="S46:V46"/>
    <mergeCell ref="X46:Z46"/>
    <mergeCell ref="AB46:AC46"/>
    <mergeCell ref="S47:V47"/>
    <mergeCell ref="X47:Z47"/>
    <mergeCell ref="AB47:AC47"/>
    <mergeCell ref="S44:V44"/>
    <mergeCell ref="X44:Z44"/>
    <mergeCell ref="AB44:AC44"/>
    <mergeCell ref="S45:V45"/>
    <mergeCell ref="X45:Z45"/>
    <mergeCell ref="AB45:AC45"/>
    <mergeCell ref="S48:V48"/>
    <mergeCell ref="X48:Z48"/>
    <mergeCell ref="AB48:AC48"/>
    <mergeCell ref="R49:Z49"/>
    <mergeCell ref="AB49:AC49"/>
    <mergeCell ref="AB65:AC65"/>
    <mergeCell ref="AB51:AC51"/>
    <mergeCell ref="S52:U52"/>
    <mergeCell ref="Y52:Z52"/>
    <mergeCell ref="AB52:AC52"/>
    <mergeCell ref="E64:F64"/>
    <mergeCell ref="G64:P64"/>
    <mergeCell ref="S50:U50"/>
    <mergeCell ref="Y50:Z50"/>
    <mergeCell ref="AB50:AC50"/>
    <mergeCell ref="B48:E48"/>
    <mergeCell ref="G48:I48"/>
    <mergeCell ref="K48:L48"/>
    <mergeCell ref="A49:I49"/>
    <mergeCell ref="K49:L49"/>
    <mergeCell ref="X64:AG64"/>
    <mergeCell ref="K53:L53"/>
    <mergeCell ref="B54:E54"/>
    <mergeCell ref="H54:I54"/>
    <mergeCell ref="K54:L54"/>
    <mergeCell ref="B50:D50"/>
    <mergeCell ref="H50:I50"/>
    <mergeCell ref="K50:L50"/>
    <mergeCell ref="B51:D51"/>
    <mergeCell ref="H51:I51"/>
    <mergeCell ref="K51:L51"/>
    <mergeCell ref="B52:D52"/>
    <mergeCell ref="S51:U51"/>
    <mergeCell ref="Y51:Z51"/>
    <mergeCell ref="D67:F67"/>
    <mergeCell ref="G67:I67"/>
    <mergeCell ref="K67:L67"/>
    <mergeCell ref="D68:F68"/>
    <mergeCell ref="G68:I68"/>
    <mergeCell ref="K68:L68"/>
    <mergeCell ref="D65:F65"/>
    <mergeCell ref="G65:I65"/>
    <mergeCell ref="K65:L65"/>
    <mergeCell ref="D66:F66"/>
    <mergeCell ref="G66:I66"/>
    <mergeCell ref="K66:L66"/>
    <mergeCell ref="K90:L90"/>
    <mergeCell ref="D71:F71"/>
    <mergeCell ref="G71:I71"/>
    <mergeCell ref="K71:L71"/>
    <mergeCell ref="D72:F72"/>
    <mergeCell ref="G72:I72"/>
    <mergeCell ref="K72:L72"/>
    <mergeCell ref="D69:F69"/>
    <mergeCell ref="G69:I69"/>
    <mergeCell ref="K69:L69"/>
    <mergeCell ref="D70:F70"/>
    <mergeCell ref="G70:I70"/>
    <mergeCell ref="K70:L70"/>
    <mergeCell ref="D73:F73"/>
    <mergeCell ref="G73:I73"/>
    <mergeCell ref="K73:L73"/>
    <mergeCell ref="D78:F78"/>
    <mergeCell ref="G78:I78"/>
    <mergeCell ref="K78:L78"/>
    <mergeCell ref="D75:F75"/>
    <mergeCell ref="G75:I75"/>
    <mergeCell ref="K75:L75"/>
    <mergeCell ref="D76:F76"/>
    <mergeCell ref="G76:I76"/>
    <mergeCell ref="U69:W69"/>
    <mergeCell ref="X69:Z69"/>
    <mergeCell ref="AB69:AC69"/>
    <mergeCell ref="B93:E93"/>
    <mergeCell ref="G93:I93"/>
    <mergeCell ref="K93:L93"/>
    <mergeCell ref="D74:F74"/>
    <mergeCell ref="G74:I74"/>
    <mergeCell ref="K74:L74"/>
    <mergeCell ref="B91:E91"/>
    <mergeCell ref="G91:I91"/>
    <mergeCell ref="K91:L91"/>
    <mergeCell ref="B92:E92"/>
    <mergeCell ref="G92:I92"/>
    <mergeCell ref="K92:L92"/>
    <mergeCell ref="A79:I79"/>
    <mergeCell ref="K79:L79"/>
    <mergeCell ref="A89:I89"/>
    <mergeCell ref="K89:L89"/>
    <mergeCell ref="B90:E90"/>
    <mergeCell ref="G90:I90"/>
    <mergeCell ref="D77:F77"/>
    <mergeCell ref="G77:I77"/>
    <mergeCell ref="K77:L77"/>
    <mergeCell ref="K76:L76"/>
    <mergeCell ref="U67:W67"/>
    <mergeCell ref="X67:Z67"/>
    <mergeCell ref="AB67:AC67"/>
    <mergeCell ref="U68:W68"/>
    <mergeCell ref="X68:Z68"/>
    <mergeCell ref="AB68:AC68"/>
    <mergeCell ref="U66:W66"/>
    <mergeCell ref="X66:Z66"/>
    <mergeCell ref="AB66:AC66"/>
    <mergeCell ref="U71:W71"/>
    <mergeCell ref="X71:Z71"/>
    <mergeCell ref="AB71:AC71"/>
    <mergeCell ref="U72:W72"/>
    <mergeCell ref="X72:Z72"/>
    <mergeCell ref="AB72:AC72"/>
    <mergeCell ref="U70:W70"/>
    <mergeCell ref="X70:Z70"/>
    <mergeCell ref="AB70:AC70"/>
    <mergeCell ref="U75:W75"/>
    <mergeCell ref="X75:Z75"/>
    <mergeCell ref="AB75:AC75"/>
    <mergeCell ref="U76:W76"/>
    <mergeCell ref="X76:Z76"/>
    <mergeCell ref="AB76:AC76"/>
    <mergeCell ref="U73:W73"/>
    <mergeCell ref="X73:Z73"/>
    <mergeCell ref="AB73:AC73"/>
    <mergeCell ref="U74:W74"/>
    <mergeCell ref="X74:Z74"/>
    <mergeCell ref="AB74:AC74"/>
    <mergeCell ref="R79:Z79"/>
    <mergeCell ref="AB79:AC79"/>
    <mergeCell ref="R89:Z89"/>
    <mergeCell ref="AB89:AC89"/>
    <mergeCell ref="S90:V90"/>
    <mergeCell ref="X90:Z90"/>
    <mergeCell ref="AB90:AC90"/>
    <mergeCell ref="U77:W77"/>
    <mergeCell ref="X77:Z77"/>
    <mergeCell ref="AB77:AC77"/>
    <mergeCell ref="U78:W78"/>
    <mergeCell ref="X78:Z78"/>
    <mergeCell ref="AB78:AC78"/>
    <mergeCell ref="B98:D98"/>
    <mergeCell ref="H98:I98"/>
    <mergeCell ref="K98:L98"/>
    <mergeCell ref="B99:D99"/>
    <mergeCell ref="B101:E101"/>
    <mergeCell ref="H101:I101"/>
    <mergeCell ref="S92:V92"/>
    <mergeCell ref="X92:Z92"/>
    <mergeCell ref="AB92:AC92"/>
    <mergeCell ref="B95:E95"/>
    <mergeCell ref="G95:I95"/>
    <mergeCell ref="K95:L95"/>
    <mergeCell ref="B94:E94"/>
    <mergeCell ref="G94:I94"/>
    <mergeCell ref="K94:L94"/>
    <mergeCell ref="S98:U98"/>
    <mergeCell ref="Y98:Z98"/>
    <mergeCell ref="AB98:AC98"/>
    <mergeCell ref="S99:U99"/>
    <mergeCell ref="Y99:Z99"/>
    <mergeCell ref="AB99:AC99"/>
    <mergeCell ref="K101:L101"/>
    <mergeCell ref="D112:F112"/>
    <mergeCell ref="G112:I112"/>
    <mergeCell ref="K112:L112"/>
    <mergeCell ref="D113:F113"/>
    <mergeCell ref="G113:I113"/>
    <mergeCell ref="K113:L113"/>
    <mergeCell ref="S95:V95"/>
    <mergeCell ref="X95:Z95"/>
    <mergeCell ref="AB95:AC95"/>
    <mergeCell ref="R96:Z96"/>
    <mergeCell ref="AB96:AC96"/>
    <mergeCell ref="G111:P111"/>
    <mergeCell ref="A96:I96"/>
    <mergeCell ref="K96:L96"/>
    <mergeCell ref="B102:E102"/>
    <mergeCell ref="H102:I102"/>
    <mergeCell ref="K102:L102"/>
    <mergeCell ref="B103:E103"/>
    <mergeCell ref="H103:I103"/>
    <mergeCell ref="K103:L103"/>
    <mergeCell ref="H99:I99"/>
    <mergeCell ref="K99:L99"/>
    <mergeCell ref="A100:I100"/>
    <mergeCell ref="K100:L100"/>
    <mergeCell ref="D116:F116"/>
    <mergeCell ref="G116:I116"/>
    <mergeCell ref="K116:L116"/>
    <mergeCell ref="D117:F117"/>
    <mergeCell ref="G117:I117"/>
    <mergeCell ref="K117:L117"/>
    <mergeCell ref="D114:F114"/>
    <mergeCell ref="G114:I114"/>
    <mergeCell ref="K114:L114"/>
    <mergeCell ref="D115:F115"/>
    <mergeCell ref="G115:I115"/>
    <mergeCell ref="K115:L115"/>
    <mergeCell ref="B59:E59"/>
    <mergeCell ref="H59:I59"/>
    <mergeCell ref="K59:L59"/>
    <mergeCell ref="B57:E57"/>
    <mergeCell ref="H57:I57"/>
    <mergeCell ref="K57:L57"/>
    <mergeCell ref="B58:E58"/>
    <mergeCell ref="H58:I58"/>
    <mergeCell ref="K58:L58"/>
    <mergeCell ref="B55:E55"/>
    <mergeCell ref="H55:I55"/>
    <mergeCell ref="K55:L55"/>
    <mergeCell ref="B56:E56"/>
    <mergeCell ref="H56:I56"/>
    <mergeCell ref="K56:L56"/>
    <mergeCell ref="H52:I52"/>
    <mergeCell ref="K52:L52"/>
    <mergeCell ref="A53:I53"/>
    <mergeCell ref="S56:V56"/>
    <mergeCell ref="Y56:Z56"/>
    <mergeCell ref="AB56:AC56"/>
    <mergeCell ref="S57:V57"/>
    <mergeCell ref="Y57:Z57"/>
    <mergeCell ref="AB57:AC57"/>
    <mergeCell ref="R53:Z53"/>
    <mergeCell ref="AB53:AC53"/>
    <mergeCell ref="S54:V54"/>
    <mergeCell ref="Y54:Z54"/>
    <mergeCell ref="AB54:AC54"/>
    <mergeCell ref="S55:V55"/>
    <mergeCell ref="Y55:Z55"/>
    <mergeCell ref="AB55:AC55"/>
    <mergeCell ref="R60:Z60"/>
    <mergeCell ref="AB60:AC60"/>
    <mergeCell ref="AB61:AC61"/>
    <mergeCell ref="B97:D97"/>
    <mergeCell ref="H97:I97"/>
    <mergeCell ref="K97:L97"/>
    <mergeCell ref="S58:V58"/>
    <mergeCell ref="Y58:Z58"/>
    <mergeCell ref="AB58:AC58"/>
    <mergeCell ref="S59:V59"/>
    <mergeCell ref="Y59:Z59"/>
    <mergeCell ref="AB59:AC59"/>
    <mergeCell ref="A60:I60"/>
    <mergeCell ref="K60:L60"/>
    <mergeCell ref="K61:L61"/>
    <mergeCell ref="S93:V93"/>
    <mergeCell ref="X93:Z93"/>
    <mergeCell ref="AB93:AC93"/>
    <mergeCell ref="S94:V94"/>
    <mergeCell ref="X94:Z94"/>
    <mergeCell ref="AB94:AC94"/>
    <mergeCell ref="S91:V91"/>
    <mergeCell ref="X91:Z91"/>
    <mergeCell ref="AB91:AC91"/>
    <mergeCell ref="A107:I107"/>
    <mergeCell ref="K107:L107"/>
    <mergeCell ref="B104:E104"/>
    <mergeCell ref="H104:I104"/>
    <mergeCell ref="K104:L104"/>
    <mergeCell ref="B105:E105"/>
    <mergeCell ref="K105:L105"/>
    <mergeCell ref="B106:E106"/>
    <mergeCell ref="K106:L106"/>
    <mergeCell ref="S103:V103"/>
    <mergeCell ref="Y103:Z103"/>
    <mergeCell ref="AB103:AC103"/>
    <mergeCell ref="S104:V104"/>
    <mergeCell ref="Y104:Z104"/>
    <mergeCell ref="AB104:AC104"/>
    <mergeCell ref="R100:Z100"/>
    <mergeCell ref="AB100:AC100"/>
    <mergeCell ref="S101:V101"/>
    <mergeCell ref="Y101:Z101"/>
    <mergeCell ref="AB101:AC101"/>
    <mergeCell ref="S102:V102"/>
    <mergeCell ref="Y102:Z102"/>
    <mergeCell ref="AB102:AC102"/>
    <mergeCell ref="K120:L120"/>
    <mergeCell ref="D121:F121"/>
    <mergeCell ref="G121:I121"/>
    <mergeCell ref="K121:L121"/>
    <mergeCell ref="D118:F118"/>
    <mergeCell ref="B139:E139"/>
    <mergeCell ref="G139:I139"/>
    <mergeCell ref="B138:E138"/>
    <mergeCell ref="G138:I138"/>
    <mergeCell ref="K138:L138"/>
    <mergeCell ref="G125:I125"/>
    <mergeCell ref="K125:L125"/>
    <mergeCell ref="D122:F122"/>
    <mergeCell ref="G122:I122"/>
    <mergeCell ref="K122:L122"/>
    <mergeCell ref="D123:F123"/>
    <mergeCell ref="G123:I123"/>
    <mergeCell ref="K123:L123"/>
    <mergeCell ref="G119:I119"/>
    <mergeCell ref="K119:L119"/>
    <mergeCell ref="S105:V105"/>
    <mergeCell ref="AB105:AC105"/>
    <mergeCell ref="S106:V106"/>
    <mergeCell ref="AB106:AC106"/>
    <mergeCell ref="R107:Z107"/>
    <mergeCell ref="AB107:AC107"/>
    <mergeCell ref="K108:L108"/>
    <mergeCell ref="K139:L139"/>
    <mergeCell ref="A126:I126"/>
    <mergeCell ref="K126:L126"/>
    <mergeCell ref="A136:I136"/>
    <mergeCell ref="K136:L136"/>
    <mergeCell ref="B137:E137"/>
    <mergeCell ref="G137:I137"/>
    <mergeCell ref="K137:L137"/>
    <mergeCell ref="D124:F124"/>
    <mergeCell ref="G124:I124"/>
    <mergeCell ref="K124:L124"/>
    <mergeCell ref="D125:F125"/>
    <mergeCell ref="G118:I118"/>
    <mergeCell ref="K118:L118"/>
    <mergeCell ref="D119:F119"/>
    <mergeCell ref="D120:F120"/>
    <mergeCell ref="G120:I120"/>
    <mergeCell ref="B142:E142"/>
    <mergeCell ref="G142:I142"/>
    <mergeCell ref="K142:L142"/>
    <mergeCell ref="A143:I143"/>
    <mergeCell ref="K143:L143"/>
    <mergeCell ref="B140:E140"/>
    <mergeCell ref="G140:I140"/>
    <mergeCell ref="K140:L140"/>
    <mergeCell ref="B141:E141"/>
    <mergeCell ref="G141:I141"/>
    <mergeCell ref="K141:L141"/>
    <mergeCell ref="K155:L155"/>
    <mergeCell ref="B151:E151"/>
    <mergeCell ref="H151:I151"/>
    <mergeCell ref="K151:L151"/>
    <mergeCell ref="B152:E152"/>
    <mergeCell ref="K152:L152"/>
    <mergeCell ref="B153:E153"/>
    <mergeCell ref="K153:L153"/>
    <mergeCell ref="B149:E149"/>
    <mergeCell ref="H149:I149"/>
    <mergeCell ref="K149:L149"/>
    <mergeCell ref="B150:E150"/>
    <mergeCell ref="H150:I150"/>
    <mergeCell ref="K150:L150"/>
    <mergeCell ref="U7:V7"/>
    <mergeCell ref="X7:Y7"/>
    <mergeCell ref="AA7:AB7"/>
    <mergeCell ref="U8:V8"/>
    <mergeCell ref="X8:Y8"/>
    <mergeCell ref="AA8:AB8"/>
    <mergeCell ref="Y97:Z97"/>
    <mergeCell ref="A154:I154"/>
    <mergeCell ref="K154:L154"/>
    <mergeCell ref="B146:D146"/>
    <mergeCell ref="H146:I146"/>
    <mergeCell ref="K146:L146"/>
    <mergeCell ref="A147:I147"/>
    <mergeCell ref="K147:L147"/>
    <mergeCell ref="B148:E148"/>
    <mergeCell ref="H148:I148"/>
    <mergeCell ref="K148:L148"/>
    <mergeCell ref="AB108:AC108"/>
    <mergeCell ref="B144:D144"/>
    <mergeCell ref="H144:I144"/>
    <mergeCell ref="K144:L144"/>
    <mergeCell ref="B145:D145"/>
    <mergeCell ref="H145:I145"/>
    <mergeCell ref="K145:L145"/>
  </mergeCells>
  <phoneticPr fontId="32" type="noConversion"/>
  <dataValidations count="7">
    <dataValidation type="list" errorStyle="warning" showDropDown="1" showInputMessage="1" errorTitle="Percentage Effort" error="This percentage is not a standard GVSU course buy-out percentage.  " sqref="H34:H41 Y34:Y41 H81:H88 Y81:Y88 H128:H135" xr:uid="{97E6D2E3-7D31-4ABA-BF5B-E7ADA83C265C}">
      <formula1>"0%,10.0%,20.0%,11%,22%"</formula1>
    </dataValidation>
    <dataValidation type="list" errorStyle="warning" showDropDown="1" showInputMessage="1" errorTitle="Percentage Effort" error="This percentage is not a standard GVSU course buy-out percentage.  " sqref="F128:F135 W34:W41 F81:F88 W81:W88 F34:F41" xr:uid="{8AC16F57-A9F1-405A-B34C-7C3F39F85CEE}">
      <formula1>"0%,12.5%,22.5%, 25.0%, 45.0%,11%,22%"</formula1>
    </dataValidation>
    <dataValidation errorStyle="warning" showInputMessage="1" showErrorMessage="1" errorTitle="Fringe Benefit Rates" error="This rate is not one of the standard GVSU Fringe Benefits Rates for Faculty and Students.  If the sponsor limits Fringe rates, written documentation is necessary." sqref="G34:G41 X34:X41 G81:G88 X81:X88 G128:G135" xr:uid="{145C4A2E-05B8-4698-878D-C506C00E4980}"/>
    <dataValidation errorStyle="warning" allowBlank="1" showInputMessage="1" showErrorMessage="1" sqref="G19:G31 X19:X31 G66:G78 X66:X78 G113:G125" xr:uid="{2306BEA3-98E0-48F7-B27E-FE3D5968A4E2}"/>
    <dataValidation errorStyle="warning" showInputMessage="1" showErrorMessage="1" errorTitle="Percentage Effort" error="This percentage is not a standard GVSU course buy-out percentage.  " sqref="D19:D22 E128:E135 U19:U22 V34:V41 D66:D69 D77:D78 E81:E88 U66:U69 V81:V88 D113:D116 E34:E41" xr:uid="{A8980B65-E88B-475F-88D9-94F4B52F6B88}"/>
    <dataValidation type="list" errorStyle="warning" showInputMessage="1" errorTitle="Fringe Benefit Rates" error="This rate is not one of the standard GVSU Fringe Benefits Rates for Faculty and Students.  If the sponsor limits Fringe rates, written documentation is necessary." sqref="AC81:AC88 L81:L88 AC34:AC41 L128:L135" xr:uid="{8BF20B58-7B8D-49E8-8C38-C4BA494B2426}">
      <formula1>"0%,  8.395%"</formula1>
    </dataValidation>
    <dataValidation type="list" allowBlank="1" showInputMessage="1" sqref="K54:L59 AB52:AC52 AB57:AC59 K99:L99 K104:L106 AB99:AC99 AB104:AC106 K146:L146 K151:L153" xr:uid="{1C82007F-E55F-4495-9E19-6005892EB377}">
      <formula1>"0%, 7.650%"</formula1>
    </dataValidation>
  </dataValidations>
  <pageMargins left="0.7" right="0.7" top="0.75" bottom="0.75" header="0.3" footer="0.3"/>
  <pageSetup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5352" r:id="rId4" name="Check Box 232">
              <controlPr defaultSize="0" autoFill="0" autoLine="0" autoPict="0">
                <anchor moveWithCells="1">
                  <from>
                    <xdr:col>25</xdr:col>
                    <xdr:colOff>30480</xdr:colOff>
                    <xdr:row>62</xdr:row>
                    <xdr:rowOff>7620</xdr:rowOff>
                  </from>
                  <to>
                    <xdr:col>25</xdr:col>
                    <xdr:colOff>45720</xdr:colOff>
                    <xdr:row>64</xdr:row>
                    <xdr:rowOff>83820</xdr:rowOff>
                  </to>
                </anchor>
              </controlPr>
            </control>
          </mc:Choice>
        </mc:AlternateContent>
        <mc:AlternateContent xmlns:mc="http://schemas.openxmlformats.org/markup-compatibility/2006">
          <mc:Choice Requires="x14">
            <control shapeId="5353" r:id="rId5" name="Check Box 233">
              <controlPr defaultSize="0" autoFill="0" autoLine="0" autoPict="0">
                <anchor moveWithCells="1">
                  <from>
                    <xdr:col>23</xdr:col>
                    <xdr:colOff>30480</xdr:colOff>
                    <xdr:row>62</xdr:row>
                    <xdr:rowOff>7620</xdr:rowOff>
                  </from>
                  <to>
                    <xdr:col>23</xdr:col>
                    <xdr:colOff>30480</xdr:colOff>
                    <xdr:row>64</xdr:row>
                    <xdr:rowOff>45720</xdr:rowOff>
                  </to>
                </anchor>
              </controlPr>
            </control>
          </mc:Choice>
        </mc:AlternateContent>
        <mc:AlternateContent xmlns:mc="http://schemas.openxmlformats.org/markup-compatibility/2006">
          <mc:Choice Requires="x14">
            <control shapeId="5362" r:id="rId6" name="Check Box 242">
              <controlPr defaultSize="0" autoFill="0" autoLine="0" autoPict="0">
                <anchor moveWithCells="1">
                  <from>
                    <xdr:col>8</xdr:col>
                    <xdr:colOff>30480</xdr:colOff>
                    <xdr:row>109</xdr:row>
                    <xdr:rowOff>7620</xdr:rowOff>
                  </from>
                  <to>
                    <xdr:col>8</xdr:col>
                    <xdr:colOff>45720</xdr:colOff>
                    <xdr:row>111</xdr:row>
                    <xdr:rowOff>99060</xdr:rowOff>
                  </to>
                </anchor>
              </controlPr>
            </control>
          </mc:Choice>
        </mc:AlternateContent>
        <mc:AlternateContent xmlns:mc="http://schemas.openxmlformats.org/markup-compatibility/2006">
          <mc:Choice Requires="x14">
            <control shapeId="5363" r:id="rId7" name="Check Box 243">
              <controlPr defaultSize="0" autoFill="0" autoLine="0" autoPict="0">
                <anchor moveWithCells="1">
                  <from>
                    <xdr:col>6</xdr:col>
                    <xdr:colOff>30480</xdr:colOff>
                    <xdr:row>109</xdr:row>
                    <xdr:rowOff>7620</xdr:rowOff>
                  </from>
                  <to>
                    <xdr:col>6</xdr:col>
                    <xdr:colOff>30480</xdr:colOff>
                    <xdr:row>111</xdr:row>
                    <xdr:rowOff>45720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7BAAEAF7-32DD-413B-8602-07A13433948A}">
          <x14:formula1>
            <xm:f>'Fringe Rates &amp; Tuition'!$A$2:$A$20</xm:f>
          </x14:formula1>
          <xm:sqref>K19:L31</xm:sqref>
        </x14:dataValidation>
        <x14:dataValidation type="list" allowBlank="1" showInputMessage="1" showErrorMessage="1" xr:uid="{8442A63D-CE60-4296-8B24-2F84D6C43354}">
          <x14:formula1>
            <xm:f>'Fringe Rates &amp; Tuition'!$A$14</xm:f>
          </x14:formula1>
          <xm:sqref>L34:L41</xm:sqref>
        </x14:dataValidation>
        <x14:dataValidation type="list" allowBlank="1" showInputMessage="1" showErrorMessage="1" xr:uid="{5A025229-55C1-46EC-BD84-3293D5B17A8D}">
          <x14:formula1>
            <xm:f>'Fringe Rates &amp; Tuition'!$A$17:$A$18</xm:f>
          </x14:formula1>
          <xm:sqref>K44:L48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F9419-A21D-499F-8C38-E0B021205B66}">
  <sheetPr codeName="Sheet1"/>
  <dimension ref="A1:Z68"/>
  <sheetViews>
    <sheetView workbookViewId="0">
      <selection activeCell="D12" sqref="D12"/>
    </sheetView>
  </sheetViews>
  <sheetFormatPr defaultRowHeight="13.8" x14ac:dyDescent="0.25"/>
  <cols>
    <col min="1" max="1" width="8.5" customWidth="1"/>
    <col min="2" max="2" width="10.09765625" customWidth="1"/>
    <col min="3" max="3" width="2.19921875" customWidth="1"/>
    <col min="4" max="4" width="50.69921875" customWidth="1"/>
    <col min="5" max="5" width="3.19921875" customWidth="1"/>
    <col min="6" max="7" width="6" style="2" bestFit="1" customWidth="1"/>
    <col min="8" max="10" width="7" style="2" bestFit="1" customWidth="1"/>
    <col min="11" max="11" width="2.3984375" style="2" customWidth="1"/>
    <col min="20" max="20" width="6" bestFit="1" customWidth="1"/>
    <col min="21" max="23" width="7" bestFit="1" customWidth="1"/>
    <col min="24" max="24" width="3" customWidth="1"/>
  </cols>
  <sheetData>
    <row r="1" spans="1:25" ht="27.6" x14ac:dyDescent="0.25">
      <c r="A1" s="2" t="s">
        <v>18</v>
      </c>
      <c r="B1" s="552" t="s">
        <v>227</v>
      </c>
      <c r="C1" s="553"/>
      <c r="E1" s="554"/>
      <c r="K1" s="555"/>
      <c r="X1" s="554"/>
    </row>
    <row r="2" spans="1:25" x14ac:dyDescent="0.25">
      <c r="A2" s="922" t="s">
        <v>19</v>
      </c>
      <c r="B2" s="922"/>
      <c r="C2" s="922"/>
      <c r="D2" s="922"/>
      <c r="E2" s="554"/>
      <c r="F2" s="556" t="s">
        <v>29</v>
      </c>
      <c r="G2" s="557" t="s">
        <v>30</v>
      </c>
      <c r="H2" s="558" t="s">
        <v>31</v>
      </c>
      <c r="I2" s="558" t="s">
        <v>32</v>
      </c>
      <c r="J2" s="558" t="s">
        <v>33</v>
      </c>
      <c r="K2" s="555"/>
      <c r="S2" s="559" t="s">
        <v>29</v>
      </c>
      <c r="T2" s="560" t="s">
        <v>30</v>
      </c>
      <c r="U2" s="561" t="s">
        <v>31</v>
      </c>
      <c r="V2" s="561" t="s">
        <v>32</v>
      </c>
      <c r="W2" s="561" t="s">
        <v>33</v>
      </c>
      <c r="X2" s="554"/>
      <c r="Y2" s="562" t="s">
        <v>224</v>
      </c>
    </row>
    <row r="3" spans="1:25" x14ac:dyDescent="0.25">
      <c r="A3" s="6">
        <v>0.3448</v>
      </c>
      <c r="B3" s="563">
        <v>33.82</v>
      </c>
      <c r="D3" s="305" t="s">
        <v>13</v>
      </c>
      <c r="E3" s="564"/>
      <c r="F3" s="565"/>
      <c r="G3" s="565"/>
      <c r="H3" s="565"/>
      <c r="I3" s="565"/>
      <c r="J3" s="565"/>
      <c r="K3" s="565"/>
      <c r="L3" s="566" t="s">
        <v>34</v>
      </c>
      <c r="M3" s="567"/>
      <c r="N3" s="567"/>
      <c r="O3" s="568"/>
      <c r="P3" s="568"/>
      <c r="S3" s="569">
        <v>751</v>
      </c>
      <c r="T3" s="570">
        <f>SUM(S3*1.03)</f>
        <v>773.53</v>
      </c>
      <c r="U3" s="570">
        <f t="shared" ref="U3:W8" si="0">SUM(T3*1.03)</f>
        <v>796.73590000000002</v>
      </c>
      <c r="V3" s="570">
        <f t="shared" si="0"/>
        <v>820.63797700000009</v>
      </c>
      <c r="W3" s="570">
        <f t="shared" si="0"/>
        <v>845.25711631000013</v>
      </c>
      <c r="X3" s="564"/>
      <c r="Y3" t="s">
        <v>188</v>
      </c>
    </row>
    <row r="4" spans="1:25" x14ac:dyDescent="0.25">
      <c r="A4" s="6">
        <v>0.3488</v>
      </c>
      <c r="B4" s="563">
        <v>34.22</v>
      </c>
      <c r="D4" s="305" t="s">
        <v>14</v>
      </c>
      <c r="E4" s="564"/>
      <c r="F4" s="571">
        <v>780</v>
      </c>
      <c r="G4" s="572">
        <f t="shared" ref="G4:J10" si="1">SUM(F4*1.03)</f>
        <v>803.4</v>
      </c>
      <c r="H4" s="572">
        <f t="shared" si="1"/>
        <v>827.50199999999995</v>
      </c>
      <c r="I4" s="572">
        <f t="shared" si="1"/>
        <v>852.32705999999996</v>
      </c>
      <c r="J4" s="572">
        <f t="shared" si="1"/>
        <v>877.89687179999999</v>
      </c>
      <c r="K4" s="573"/>
      <c r="L4" s="305" t="s">
        <v>35</v>
      </c>
      <c r="M4" s="305"/>
      <c r="N4" s="305"/>
      <c r="S4" s="569">
        <v>780</v>
      </c>
      <c r="T4" s="570">
        <f t="shared" ref="T4:T8" si="2">SUM(S4*1.03)</f>
        <v>803.4</v>
      </c>
      <c r="U4" s="570">
        <f t="shared" si="0"/>
        <v>827.50199999999995</v>
      </c>
      <c r="V4" s="570">
        <f t="shared" si="0"/>
        <v>852.32705999999996</v>
      </c>
      <c r="W4" s="570">
        <f t="shared" si="0"/>
        <v>877.89687179999999</v>
      </c>
      <c r="X4" s="564"/>
      <c r="Y4" t="s">
        <v>175</v>
      </c>
    </row>
    <row r="5" spans="1:25" x14ac:dyDescent="0.25">
      <c r="A5" s="6">
        <v>0.4279</v>
      </c>
      <c r="B5" s="563">
        <v>41.71</v>
      </c>
      <c r="D5" s="305" t="s">
        <v>15</v>
      </c>
      <c r="E5" s="564"/>
      <c r="F5" s="571">
        <v>785</v>
      </c>
      <c r="G5" s="572">
        <f t="shared" si="1"/>
        <v>808.55000000000007</v>
      </c>
      <c r="H5" s="572">
        <f t="shared" si="1"/>
        <v>832.80650000000014</v>
      </c>
      <c r="I5" s="572">
        <f t="shared" si="1"/>
        <v>857.79069500000014</v>
      </c>
      <c r="J5" s="572">
        <f t="shared" si="1"/>
        <v>883.5244158500002</v>
      </c>
      <c r="K5" s="573"/>
      <c r="L5" s="305" t="s">
        <v>36</v>
      </c>
      <c r="M5" s="305"/>
      <c r="N5" s="305"/>
      <c r="S5" s="569">
        <v>785</v>
      </c>
      <c r="T5" s="570">
        <f t="shared" si="2"/>
        <v>808.55000000000007</v>
      </c>
      <c r="U5" s="570">
        <f t="shared" si="0"/>
        <v>832.80650000000014</v>
      </c>
      <c r="V5" s="570">
        <f t="shared" si="0"/>
        <v>857.79069500000014</v>
      </c>
      <c r="W5" s="570">
        <f t="shared" si="0"/>
        <v>883.5244158500002</v>
      </c>
      <c r="X5" s="564"/>
      <c r="Y5" t="s">
        <v>176</v>
      </c>
    </row>
    <row r="6" spans="1:25" x14ac:dyDescent="0.25">
      <c r="A6" s="6">
        <v>0.32769999999999999</v>
      </c>
      <c r="B6" s="563">
        <v>31.47</v>
      </c>
      <c r="D6" s="305" t="s">
        <v>16</v>
      </c>
      <c r="E6" s="564"/>
      <c r="F6" s="571">
        <v>751</v>
      </c>
      <c r="G6" s="572">
        <f t="shared" si="1"/>
        <v>773.53</v>
      </c>
      <c r="H6" s="572">
        <f t="shared" si="1"/>
        <v>796.73590000000002</v>
      </c>
      <c r="I6" s="572">
        <f t="shared" si="1"/>
        <v>820.63797700000009</v>
      </c>
      <c r="J6" s="572">
        <f t="shared" si="1"/>
        <v>845.25711631000013</v>
      </c>
      <c r="K6" s="573"/>
      <c r="L6" s="305" t="s">
        <v>37</v>
      </c>
      <c r="M6" s="305"/>
      <c r="N6" s="305"/>
      <c r="S6" s="569">
        <v>820</v>
      </c>
      <c r="T6" s="570">
        <f t="shared" si="2"/>
        <v>844.6</v>
      </c>
      <c r="U6" s="570">
        <f t="shared" si="0"/>
        <v>869.9380000000001</v>
      </c>
      <c r="V6" s="570">
        <f t="shared" si="0"/>
        <v>896.03614000000016</v>
      </c>
      <c r="W6" s="570">
        <f t="shared" si="0"/>
        <v>922.91722420000019</v>
      </c>
      <c r="X6" s="564"/>
    </row>
    <row r="7" spans="1:25" x14ac:dyDescent="0.25">
      <c r="A7" s="6">
        <v>8.6099999999999996E-2</v>
      </c>
      <c r="B7" s="563">
        <v>8.61</v>
      </c>
      <c r="D7" s="305" t="s">
        <v>17</v>
      </c>
      <c r="E7" s="564"/>
      <c r="F7" s="571">
        <v>751</v>
      </c>
      <c r="G7" s="572">
        <f t="shared" si="1"/>
        <v>773.53</v>
      </c>
      <c r="H7" s="572">
        <f t="shared" si="1"/>
        <v>796.73590000000002</v>
      </c>
      <c r="I7" s="572">
        <f t="shared" si="1"/>
        <v>820.63797700000009</v>
      </c>
      <c r="J7" s="572">
        <f t="shared" si="1"/>
        <v>845.25711631000013</v>
      </c>
      <c r="K7" s="573"/>
      <c r="L7" s="305" t="s">
        <v>38</v>
      </c>
      <c r="M7" s="305"/>
      <c r="N7" s="305"/>
      <c r="S7" s="569">
        <v>920</v>
      </c>
      <c r="T7" s="570">
        <f t="shared" si="2"/>
        <v>947.6</v>
      </c>
      <c r="U7" s="570">
        <f t="shared" si="0"/>
        <v>976.02800000000002</v>
      </c>
      <c r="V7" s="570">
        <f t="shared" si="0"/>
        <v>1005.30884</v>
      </c>
      <c r="W7" s="570">
        <f t="shared" si="0"/>
        <v>1035.4681052000001</v>
      </c>
      <c r="X7" s="564"/>
      <c r="Y7" t="s">
        <v>223</v>
      </c>
    </row>
    <row r="8" spans="1:25" x14ac:dyDescent="0.25">
      <c r="A8" s="574"/>
      <c r="B8" s="574"/>
      <c r="C8" s="574"/>
      <c r="D8" s="574"/>
      <c r="E8" s="564"/>
      <c r="F8" s="571">
        <v>780</v>
      </c>
      <c r="G8" s="572">
        <f t="shared" si="1"/>
        <v>803.4</v>
      </c>
      <c r="H8" s="572">
        <f t="shared" si="1"/>
        <v>827.50199999999995</v>
      </c>
      <c r="I8" s="572">
        <f t="shared" si="1"/>
        <v>852.32705999999996</v>
      </c>
      <c r="J8" s="572">
        <f t="shared" si="1"/>
        <v>877.89687179999999</v>
      </c>
      <c r="K8" s="573"/>
      <c r="L8" s="305" t="s">
        <v>39</v>
      </c>
      <c r="M8" s="305"/>
      <c r="N8" s="305"/>
      <c r="S8" s="569">
        <v>949</v>
      </c>
      <c r="T8" s="570">
        <f t="shared" si="2"/>
        <v>977.47</v>
      </c>
      <c r="U8" s="570">
        <f t="shared" si="0"/>
        <v>1006.7941000000001</v>
      </c>
      <c r="V8" s="570">
        <f t="shared" si="0"/>
        <v>1036.9979230000001</v>
      </c>
      <c r="W8" s="570">
        <f t="shared" si="0"/>
        <v>1068.1078606900001</v>
      </c>
      <c r="X8" s="564"/>
      <c r="Y8" t="s">
        <v>222</v>
      </c>
    </row>
    <row r="9" spans="1:25" x14ac:dyDescent="0.25">
      <c r="A9" s="922" t="s">
        <v>20</v>
      </c>
      <c r="B9" s="922"/>
      <c r="C9" s="922"/>
      <c r="D9" s="922"/>
      <c r="E9" s="554"/>
      <c r="F9" s="571">
        <v>751</v>
      </c>
      <c r="G9" s="572">
        <f t="shared" si="1"/>
        <v>773.53</v>
      </c>
      <c r="H9" s="572">
        <f t="shared" si="1"/>
        <v>796.73590000000002</v>
      </c>
      <c r="I9" s="572">
        <f t="shared" si="1"/>
        <v>820.63797700000009</v>
      </c>
      <c r="J9" s="572">
        <f t="shared" si="1"/>
        <v>845.25711631000013</v>
      </c>
      <c r="K9" s="573"/>
      <c r="L9" s="305" t="s">
        <v>40</v>
      </c>
      <c r="M9" s="305"/>
      <c r="N9" s="305"/>
      <c r="X9" s="554"/>
      <c r="Y9" t="s">
        <v>229</v>
      </c>
    </row>
    <row r="10" spans="1:25" x14ac:dyDescent="0.25">
      <c r="A10" s="6">
        <v>0.2707</v>
      </c>
      <c r="B10" s="563">
        <v>26.74</v>
      </c>
      <c r="D10" s="305" t="s">
        <v>21</v>
      </c>
      <c r="E10" s="564"/>
      <c r="F10" s="571">
        <v>751</v>
      </c>
      <c r="G10" s="572">
        <f t="shared" si="1"/>
        <v>773.53</v>
      </c>
      <c r="H10" s="572">
        <f t="shared" si="1"/>
        <v>796.73590000000002</v>
      </c>
      <c r="I10" s="572">
        <f t="shared" si="1"/>
        <v>820.63797700000009</v>
      </c>
      <c r="J10" s="572">
        <f t="shared" si="1"/>
        <v>845.25711631000013</v>
      </c>
      <c r="K10" s="573"/>
      <c r="L10" s="305" t="s">
        <v>41</v>
      </c>
      <c r="M10" s="305"/>
      <c r="N10" s="305"/>
      <c r="X10" s="564"/>
      <c r="Y10" t="s">
        <v>230</v>
      </c>
    </row>
    <row r="11" spans="1:25" x14ac:dyDescent="0.25">
      <c r="A11" s="6">
        <v>0.40300000000000002</v>
      </c>
      <c r="B11" s="563">
        <v>39.380000000000003</v>
      </c>
      <c r="D11" s="640" t="s">
        <v>261</v>
      </c>
      <c r="E11" s="564"/>
      <c r="F11" s="571"/>
      <c r="G11" s="572"/>
      <c r="H11" s="572"/>
      <c r="I11" s="572"/>
      <c r="J11" s="572"/>
      <c r="K11" s="573"/>
      <c r="L11" s="305"/>
      <c r="M11" s="305"/>
      <c r="N11" s="305"/>
      <c r="X11" s="564"/>
    </row>
    <row r="12" spans="1:25" ht="14.4" x14ac:dyDescent="0.3">
      <c r="A12" s="6">
        <v>0.39710000000000001</v>
      </c>
      <c r="B12" s="563">
        <v>38.79</v>
      </c>
      <c r="D12" s="305" t="s">
        <v>22</v>
      </c>
      <c r="E12" s="564"/>
      <c r="F12" s="575"/>
      <c r="G12" s="576"/>
      <c r="H12" s="576"/>
      <c r="I12" s="576"/>
      <c r="J12" s="576"/>
      <c r="K12" s="577"/>
      <c r="L12" s="5" t="s">
        <v>42</v>
      </c>
      <c r="M12" s="578"/>
      <c r="N12" s="578"/>
      <c r="O12" s="579"/>
      <c r="P12" s="579"/>
      <c r="X12" s="564"/>
    </row>
    <row r="13" spans="1:25" x14ac:dyDescent="0.25">
      <c r="A13" s="6">
        <v>0.33350000000000002</v>
      </c>
      <c r="B13" s="563">
        <v>32.020000000000003</v>
      </c>
      <c r="D13" s="305" t="s">
        <v>23</v>
      </c>
      <c r="E13" s="564"/>
      <c r="F13" s="571">
        <v>780</v>
      </c>
      <c r="G13" s="572">
        <f>SUM(F13*1.03)</f>
        <v>803.4</v>
      </c>
      <c r="H13" s="572">
        <f>SUM(G13*1.03)</f>
        <v>827.50199999999995</v>
      </c>
      <c r="I13" s="572">
        <f>SUM(H13*1.03)</f>
        <v>852.32705999999996</v>
      </c>
      <c r="J13" s="572">
        <f>SUM(I13*1.03)</f>
        <v>877.89687179999999</v>
      </c>
      <c r="K13" s="573"/>
      <c r="L13" s="305" t="s">
        <v>43</v>
      </c>
      <c r="M13" s="305"/>
      <c r="N13" s="305"/>
    </row>
    <row r="14" spans="1:25" x14ac:dyDescent="0.25">
      <c r="A14" s="6">
        <v>8.6099999999999996E-2</v>
      </c>
      <c r="B14" s="563">
        <v>8.61</v>
      </c>
      <c r="D14" s="305" t="s">
        <v>260</v>
      </c>
      <c r="E14" s="564"/>
      <c r="F14" s="571"/>
      <c r="G14" s="572"/>
      <c r="H14" s="572"/>
      <c r="I14" s="572"/>
      <c r="J14" s="572"/>
      <c r="K14" s="573"/>
      <c r="L14" s="305"/>
      <c r="M14" s="305"/>
      <c r="N14" s="305"/>
    </row>
    <row r="15" spans="1:25" ht="14.4" x14ac:dyDescent="0.3">
      <c r="A15" s="574"/>
      <c r="B15" s="574"/>
      <c r="C15" s="574"/>
      <c r="D15" s="574"/>
      <c r="E15" s="564"/>
      <c r="F15" s="580"/>
      <c r="G15" s="581"/>
      <c r="H15" s="581"/>
      <c r="I15" s="581"/>
      <c r="J15" s="581"/>
      <c r="K15" s="582"/>
      <c r="L15" s="4" t="s">
        <v>44</v>
      </c>
      <c r="M15" s="583"/>
      <c r="N15" s="583"/>
      <c r="O15" s="584"/>
      <c r="P15" s="584"/>
    </row>
    <row r="16" spans="1:25" x14ac:dyDescent="0.25">
      <c r="A16" s="922" t="s">
        <v>24</v>
      </c>
      <c r="B16" s="922"/>
      <c r="C16" s="922"/>
      <c r="D16" s="922"/>
      <c r="E16" s="554"/>
      <c r="F16" s="571">
        <v>751</v>
      </c>
      <c r="G16" s="572">
        <f t="shared" ref="G16:J29" si="3">SUM(F16*1.03)</f>
        <v>773.53</v>
      </c>
      <c r="H16" s="572">
        <f t="shared" si="3"/>
        <v>796.73590000000002</v>
      </c>
      <c r="I16" s="572">
        <f t="shared" si="3"/>
        <v>820.63797700000009</v>
      </c>
      <c r="J16" s="572">
        <f t="shared" si="3"/>
        <v>845.25711631000013</v>
      </c>
      <c r="K16" s="573"/>
      <c r="L16" s="305" t="s">
        <v>45</v>
      </c>
      <c r="M16" s="305"/>
      <c r="N16" s="305"/>
    </row>
    <row r="17" spans="1:16" x14ac:dyDescent="0.25">
      <c r="A17" s="6">
        <v>0.50519999999999998</v>
      </c>
      <c r="B17" s="563">
        <v>49.25</v>
      </c>
      <c r="D17" s="305" t="s">
        <v>25</v>
      </c>
      <c r="E17" s="564"/>
      <c r="F17" s="571">
        <v>751</v>
      </c>
      <c r="G17" s="572">
        <f t="shared" si="3"/>
        <v>773.53</v>
      </c>
      <c r="H17" s="572">
        <f t="shared" si="3"/>
        <v>796.73590000000002</v>
      </c>
      <c r="I17" s="572">
        <f t="shared" si="3"/>
        <v>820.63797700000009</v>
      </c>
      <c r="J17" s="572">
        <f t="shared" si="3"/>
        <v>845.25711631000013</v>
      </c>
      <c r="K17" s="573"/>
      <c r="L17" s="305" t="s">
        <v>46</v>
      </c>
      <c r="M17" s="305"/>
      <c r="N17" s="305"/>
    </row>
    <row r="18" spans="1:16" x14ac:dyDescent="0.25">
      <c r="A18" s="6">
        <v>8.6099999999999996E-2</v>
      </c>
      <c r="B18" s="563">
        <v>8.61</v>
      </c>
      <c r="D18" s="305" t="s">
        <v>26</v>
      </c>
      <c r="E18" s="564"/>
      <c r="F18" s="571">
        <v>780</v>
      </c>
      <c r="G18" s="572">
        <f t="shared" si="3"/>
        <v>803.4</v>
      </c>
      <c r="H18" s="572">
        <f t="shared" si="3"/>
        <v>827.50199999999995</v>
      </c>
      <c r="I18" s="572">
        <f t="shared" si="3"/>
        <v>852.32705999999996</v>
      </c>
      <c r="J18" s="572">
        <f t="shared" si="3"/>
        <v>877.89687179999999</v>
      </c>
      <c r="K18" s="573"/>
      <c r="L18" s="305" t="s">
        <v>47</v>
      </c>
      <c r="M18" s="305"/>
      <c r="N18" s="305"/>
    </row>
    <row r="19" spans="1:16" x14ac:dyDescent="0.25">
      <c r="A19" s="574"/>
      <c r="B19" s="574"/>
      <c r="C19" s="574"/>
      <c r="D19" s="574"/>
      <c r="E19" s="564"/>
      <c r="F19" s="571">
        <v>785</v>
      </c>
      <c r="G19" s="572">
        <f t="shared" si="3"/>
        <v>808.55000000000007</v>
      </c>
      <c r="H19" s="572">
        <f t="shared" si="3"/>
        <v>832.80650000000014</v>
      </c>
      <c r="I19" s="572">
        <f t="shared" si="3"/>
        <v>857.79069500000014</v>
      </c>
      <c r="J19" s="572">
        <f t="shared" si="3"/>
        <v>883.5244158500002</v>
      </c>
      <c r="K19" s="573"/>
      <c r="L19" s="305" t="s">
        <v>48</v>
      </c>
      <c r="M19" s="305"/>
      <c r="N19" s="305"/>
    </row>
    <row r="20" spans="1:16" x14ac:dyDescent="0.25">
      <c r="A20" s="585"/>
      <c r="B20" s="585"/>
      <c r="C20" s="585"/>
      <c r="D20" s="586"/>
      <c r="E20" s="564"/>
      <c r="F20" s="571">
        <v>820</v>
      </c>
      <c r="G20" s="572">
        <f t="shared" si="3"/>
        <v>844.6</v>
      </c>
      <c r="H20" s="572">
        <f t="shared" si="3"/>
        <v>869.9380000000001</v>
      </c>
      <c r="I20" s="572">
        <f t="shared" si="3"/>
        <v>896.03614000000016</v>
      </c>
      <c r="J20" s="572">
        <f t="shared" si="3"/>
        <v>922.91722420000019</v>
      </c>
      <c r="K20" s="573"/>
      <c r="L20" s="305" t="s">
        <v>49</v>
      </c>
      <c r="M20" s="305"/>
      <c r="N20" s="305"/>
    </row>
    <row r="21" spans="1:16" x14ac:dyDescent="0.25">
      <c r="A21" s="922" t="s">
        <v>225</v>
      </c>
      <c r="B21" s="922"/>
      <c r="C21" s="922"/>
      <c r="D21" s="922"/>
      <c r="E21" s="564"/>
      <c r="F21" s="571">
        <v>785</v>
      </c>
      <c r="G21" s="572">
        <f t="shared" si="3"/>
        <v>808.55000000000007</v>
      </c>
      <c r="H21" s="572">
        <f t="shared" si="3"/>
        <v>832.80650000000014</v>
      </c>
      <c r="I21" s="572">
        <f t="shared" si="3"/>
        <v>857.79069500000014</v>
      </c>
      <c r="J21" s="572">
        <f t="shared" si="3"/>
        <v>883.5244158500002</v>
      </c>
      <c r="K21" s="573"/>
      <c r="L21" s="305" t="s">
        <v>50</v>
      </c>
      <c r="M21" s="305"/>
      <c r="N21" s="305"/>
    </row>
    <row r="22" spans="1:16" ht="17.399999999999999" customHeight="1" x14ac:dyDescent="0.25">
      <c r="A22" s="587">
        <v>7.6499999999999999E-2</v>
      </c>
      <c r="B22" s="587">
        <v>7.6499999999999999E-2</v>
      </c>
      <c r="D22" s="588"/>
      <c r="E22" s="564"/>
      <c r="F22" s="571">
        <v>820</v>
      </c>
      <c r="G22" s="572">
        <f t="shared" si="3"/>
        <v>844.6</v>
      </c>
      <c r="H22" s="572">
        <f t="shared" si="3"/>
        <v>869.9380000000001</v>
      </c>
      <c r="I22" s="572">
        <f t="shared" si="3"/>
        <v>896.03614000000016</v>
      </c>
      <c r="J22" s="572">
        <f t="shared" si="3"/>
        <v>922.91722420000019</v>
      </c>
      <c r="K22" s="573"/>
      <c r="L22" s="305" t="s">
        <v>51</v>
      </c>
      <c r="M22" s="305"/>
      <c r="N22" s="305"/>
    </row>
    <row r="23" spans="1:16" x14ac:dyDescent="0.25">
      <c r="A23" s="924" t="s">
        <v>226</v>
      </c>
      <c r="B23" s="924"/>
      <c r="C23" s="924"/>
      <c r="D23" s="924"/>
      <c r="E23" s="589"/>
      <c r="F23" s="571">
        <v>751</v>
      </c>
      <c r="G23" s="572">
        <f t="shared" si="3"/>
        <v>773.53</v>
      </c>
      <c r="H23" s="572">
        <f t="shared" si="3"/>
        <v>796.73590000000002</v>
      </c>
      <c r="I23" s="572">
        <f t="shared" si="3"/>
        <v>820.63797700000009</v>
      </c>
      <c r="J23" s="572">
        <f t="shared" si="3"/>
        <v>845.25711631000013</v>
      </c>
      <c r="K23" s="573"/>
      <c r="L23" s="305" t="s">
        <v>52</v>
      </c>
      <c r="M23" s="305"/>
      <c r="N23" s="305"/>
    </row>
    <row r="24" spans="1:16" x14ac:dyDescent="0.25">
      <c r="A24" s="924"/>
      <c r="B24" s="924"/>
      <c r="C24" s="924"/>
      <c r="D24" s="924"/>
      <c r="E24" s="589"/>
      <c r="F24" s="572">
        <v>780</v>
      </c>
      <c r="G24" s="572">
        <f t="shared" si="3"/>
        <v>803.4</v>
      </c>
      <c r="H24" s="572">
        <f t="shared" si="3"/>
        <v>827.50199999999995</v>
      </c>
      <c r="I24" s="572">
        <f t="shared" si="3"/>
        <v>852.32705999999996</v>
      </c>
      <c r="J24" s="572">
        <f t="shared" si="3"/>
        <v>877.89687179999999</v>
      </c>
      <c r="K24" s="573"/>
      <c r="L24" s="305" t="s">
        <v>53</v>
      </c>
      <c r="M24" s="305"/>
      <c r="N24" s="305"/>
    </row>
    <row r="25" spans="1:16" x14ac:dyDescent="0.25">
      <c r="A25" s="590"/>
      <c r="B25" s="590"/>
      <c r="C25" s="590"/>
      <c r="D25" s="590"/>
      <c r="E25" s="589"/>
      <c r="F25" s="572">
        <v>785</v>
      </c>
      <c r="G25" s="572">
        <f t="shared" si="3"/>
        <v>808.55000000000007</v>
      </c>
      <c r="H25" s="572">
        <f t="shared" si="3"/>
        <v>832.80650000000014</v>
      </c>
      <c r="I25" s="572">
        <f t="shared" si="3"/>
        <v>857.79069500000014</v>
      </c>
      <c r="J25" s="572">
        <f t="shared" si="3"/>
        <v>883.5244158500002</v>
      </c>
      <c r="K25" s="573"/>
      <c r="L25" s="305" t="s">
        <v>54</v>
      </c>
      <c r="M25" s="305"/>
      <c r="N25" s="305"/>
    </row>
    <row r="26" spans="1:16" x14ac:dyDescent="0.25">
      <c r="A26" s="922" t="s">
        <v>63</v>
      </c>
      <c r="B26" s="922"/>
      <c r="C26" s="922"/>
      <c r="D26" s="922"/>
      <c r="E26" s="589"/>
      <c r="F26" s="572">
        <v>820</v>
      </c>
      <c r="G26" s="572">
        <f t="shared" si="3"/>
        <v>844.6</v>
      </c>
      <c r="H26" s="572">
        <f t="shared" si="3"/>
        <v>869.9380000000001</v>
      </c>
      <c r="I26" s="572">
        <f t="shared" si="3"/>
        <v>896.03614000000016</v>
      </c>
      <c r="J26" s="572">
        <f t="shared" si="3"/>
        <v>922.91722420000019</v>
      </c>
      <c r="K26" s="573"/>
      <c r="L26" s="305" t="s">
        <v>55</v>
      </c>
      <c r="M26" s="305"/>
      <c r="N26" s="305"/>
    </row>
    <row r="27" spans="1:16" x14ac:dyDescent="0.25">
      <c r="A27" s="371" t="s">
        <v>64</v>
      </c>
      <c r="E27" s="589"/>
      <c r="F27" s="572">
        <v>785</v>
      </c>
      <c r="G27" s="572">
        <f t="shared" si="3"/>
        <v>808.55000000000007</v>
      </c>
      <c r="H27" s="572">
        <f t="shared" si="3"/>
        <v>832.80650000000014</v>
      </c>
      <c r="I27" s="572">
        <f t="shared" si="3"/>
        <v>857.79069500000014</v>
      </c>
      <c r="J27" s="572">
        <f t="shared" si="3"/>
        <v>883.5244158500002</v>
      </c>
      <c r="K27" s="573"/>
      <c r="L27" s="305" t="s">
        <v>56</v>
      </c>
      <c r="M27" s="305"/>
      <c r="N27" s="305"/>
    </row>
    <row r="28" spans="1:16" x14ac:dyDescent="0.25">
      <c r="A28" t="s">
        <v>65</v>
      </c>
      <c r="E28" s="589"/>
      <c r="F28" s="572">
        <v>820</v>
      </c>
      <c r="G28" s="572">
        <f t="shared" si="3"/>
        <v>844.6</v>
      </c>
      <c r="H28" s="572">
        <f t="shared" si="3"/>
        <v>869.9380000000001</v>
      </c>
      <c r="I28" s="572">
        <f t="shared" si="3"/>
        <v>896.03614000000016</v>
      </c>
      <c r="J28" s="572">
        <f t="shared" si="3"/>
        <v>922.91722420000019</v>
      </c>
      <c r="K28" s="573"/>
      <c r="L28" s="305" t="s">
        <v>57</v>
      </c>
      <c r="M28" s="305"/>
      <c r="N28" s="305"/>
    </row>
    <row r="29" spans="1:16" x14ac:dyDescent="0.25">
      <c r="A29" t="s">
        <v>66</v>
      </c>
      <c r="E29" s="589"/>
      <c r="F29" s="572">
        <v>820</v>
      </c>
      <c r="G29" s="572">
        <f t="shared" si="3"/>
        <v>844.6</v>
      </c>
      <c r="H29" s="572">
        <f t="shared" si="3"/>
        <v>869.9380000000001</v>
      </c>
      <c r="I29" s="572">
        <f t="shared" si="3"/>
        <v>896.03614000000016</v>
      </c>
      <c r="J29" s="572">
        <f t="shared" si="3"/>
        <v>922.91722420000019</v>
      </c>
      <c r="K29" s="573"/>
      <c r="L29" s="305" t="s">
        <v>58</v>
      </c>
      <c r="M29" s="305"/>
      <c r="N29" s="305"/>
    </row>
    <row r="30" spans="1:16" x14ac:dyDescent="0.25">
      <c r="A30" t="s">
        <v>67</v>
      </c>
      <c r="E30" s="589"/>
      <c r="F30" s="572"/>
      <c r="G30" s="572"/>
      <c r="H30" s="572"/>
      <c r="I30" s="572"/>
      <c r="J30" s="572"/>
      <c r="K30" s="573"/>
      <c r="L30" s="305"/>
      <c r="M30" s="305"/>
      <c r="N30" s="305"/>
    </row>
    <row r="31" spans="1:16" ht="14.4" x14ac:dyDescent="0.3">
      <c r="E31" s="589"/>
      <c r="F31" s="591"/>
      <c r="G31" s="591"/>
      <c r="H31" s="591"/>
      <c r="I31" s="591"/>
      <c r="J31" s="591"/>
      <c r="K31" s="592"/>
      <c r="L31" s="3" t="s">
        <v>59</v>
      </c>
      <c r="M31" s="593"/>
      <c r="N31" s="593"/>
      <c r="O31" s="594"/>
      <c r="P31" s="594"/>
    </row>
    <row r="32" spans="1:16" x14ac:dyDescent="0.25">
      <c r="A32" s="371" t="s">
        <v>68</v>
      </c>
      <c r="E32" s="589"/>
      <c r="F32" s="572">
        <v>920</v>
      </c>
      <c r="G32" s="572">
        <f t="shared" ref="G32:J34" si="4">SUM(F32*1.03)</f>
        <v>947.6</v>
      </c>
      <c r="H32" s="572">
        <f t="shared" si="4"/>
        <v>976.02800000000002</v>
      </c>
      <c r="I32" s="572">
        <f t="shared" si="4"/>
        <v>1005.30884</v>
      </c>
      <c r="J32" s="572">
        <f t="shared" si="4"/>
        <v>1035.4681052000001</v>
      </c>
      <c r="K32" s="573"/>
      <c r="L32" s="305" t="s">
        <v>60</v>
      </c>
      <c r="M32" s="305"/>
      <c r="N32" s="305"/>
    </row>
    <row r="33" spans="1:26" x14ac:dyDescent="0.25">
      <c r="A33" t="s">
        <v>69</v>
      </c>
      <c r="E33" s="589"/>
      <c r="F33" s="572">
        <v>949</v>
      </c>
      <c r="G33" s="572">
        <f t="shared" si="4"/>
        <v>977.47</v>
      </c>
      <c r="H33" s="572">
        <f t="shared" si="4"/>
        <v>1006.7941000000001</v>
      </c>
      <c r="I33" s="572">
        <f t="shared" si="4"/>
        <v>1036.9979230000001</v>
      </c>
      <c r="J33" s="572">
        <f t="shared" si="4"/>
        <v>1068.1078606900001</v>
      </c>
      <c r="K33" s="573"/>
      <c r="L33" s="305" t="s">
        <v>61</v>
      </c>
      <c r="M33" s="305"/>
      <c r="N33" s="305"/>
    </row>
    <row r="34" spans="1:26" x14ac:dyDescent="0.25">
      <c r="A34" t="s">
        <v>70</v>
      </c>
      <c r="E34" s="589"/>
      <c r="F34" s="572">
        <v>920</v>
      </c>
      <c r="G34" s="572">
        <f t="shared" si="4"/>
        <v>947.6</v>
      </c>
      <c r="H34" s="572">
        <f t="shared" si="4"/>
        <v>976.02800000000002</v>
      </c>
      <c r="I34" s="572">
        <f t="shared" si="4"/>
        <v>1005.30884</v>
      </c>
      <c r="J34" s="572">
        <f t="shared" si="4"/>
        <v>1035.4681052000001</v>
      </c>
      <c r="K34" s="573"/>
      <c r="L34" s="305" t="s">
        <v>62</v>
      </c>
      <c r="M34" s="305"/>
      <c r="N34" s="305"/>
    </row>
    <row r="35" spans="1:26" x14ac:dyDescent="0.25">
      <c r="A35" t="s">
        <v>71</v>
      </c>
      <c r="E35" s="589"/>
    </row>
    <row r="36" spans="1:26" x14ac:dyDescent="0.25">
      <c r="E36" s="595"/>
    </row>
    <row r="37" spans="1:26" x14ac:dyDescent="0.25">
      <c r="A37" s="596"/>
      <c r="B37" s="596"/>
      <c r="C37" s="596"/>
      <c r="D37" s="596"/>
      <c r="E37" s="596"/>
      <c r="F37" s="597"/>
      <c r="G37" s="597"/>
      <c r="H37" s="597"/>
      <c r="I37" s="597"/>
      <c r="J37" s="597"/>
      <c r="K37" s="597"/>
      <c r="L37" s="596"/>
      <c r="M37" s="596"/>
      <c r="N37" s="596"/>
      <c r="O37" s="596"/>
      <c r="P37" s="596"/>
      <c r="Q37" s="596"/>
      <c r="R37" s="596"/>
      <c r="S37" s="596"/>
      <c r="T37" s="596"/>
      <c r="U37" s="596"/>
      <c r="V37" s="596"/>
      <c r="W37" s="596"/>
      <c r="X37" s="596"/>
      <c r="Y37" s="596"/>
      <c r="Z37" s="596"/>
    </row>
    <row r="38" spans="1:26" ht="14.4" x14ac:dyDescent="0.25">
      <c r="A38" s="919" t="s">
        <v>73</v>
      </c>
      <c r="B38" s="920"/>
      <c r="C38" s="920"/>
      <c r="D38" s="920"/>
      <c r="E38" s="920"/>
      <c r="F38" s="920"/>
      <c r="G38" s="920"/>
      <c r="H38" s="920"/>
      <c r="I38" s="920"/>
      <c r="J38" s="921"/>
      <c r="K38" s="598"/>
      <c r="M38" s="551" t="s">
        <v>232</v>
      </c>
    </row>
    <row r="39" spans="1:26" ht="15" thickBot="1" x14ac:dyDescent="0.3">
      <c r="A39" s="599"/>
      <c r="B39" s="599"/>
      <c r="C39" s="599"/>
      <c r="D39" s="599"/>
      <c r="E39" s="599"/>
      <c r="F39" s="599"/>
      <c r="G39" s="599"/>
      <c r="H39" s="599"/>
      <c r="I39" s="600"/>
      <c r="J39" s="601"/>
      <c r="K39" s="601"/>
      <c r="M39" s="550" t="s">
        <v>233</v>
      </c>
    </row>
    <row r="40" spans="1:26" ht="15" thickBot="1" x14ac:dyDescent="0.3">
      <c r="A40" s="923" t="s">
        <v>74</v>
      </c>
      <c r="B40" s="916"/>
      <c r="C40" s="916"/>
      <c r="D40" s="916"/>
      <c r="E40" s="916"/>
      <c r="F40" s="916"/>
      <c r="G40" s="916"/>
      <c r="H40" s="916"/>
      <c r="I40" s="916"/>
      <c r="J40" s="917"/>
      <c r="K40" s="601"/>
      <c r="M40" s="550" t="s">
        <v>234</v>
      </c>
    </row>
    <row r="41" spans="1:26" ht="14.4" x14ac:dyDescent="0.25">
      <c r="A41" s="599"/>
      <c r="B41" s="599"/>
      <c r="C41" s="599"/>
      <c r="D41" s="602" t="s">
        <v>75</v>
      </c>
      <c r="E41" s="602"/>
      <c r="F41" s="602" t="s">
        <v>76</v>
      </c>
      <c r="G41" s="603"/>
      <c r="H41" s="602" t="s">
        <v>77</v>
      </c>
      <c r="I41" s="603"/>
      <c r="J41" s="604"/>
      <c r="K41" s="599"/>
      <c r="M41" s="550" t="s">
        <v>235</v>
      </c>
    </row>
    <row r="42" spans="1:26" ht="14.4" x14ac:dyDescent="0.25">
      <c r="A42" s="605" t="s">
        <v>78</v>
      </c>
      <c r="B42" s="599"/>
      <c r="C42" s="599"/>
      <c r="D42" s="606" t="s">
        <v>79</v>
      </c>
      <c r="E42" s="602"/>
      <c r="F42" s="606" t="s">
        <v>91</v>
      </c>
      <c r="G42" s="607"/>
      <c r="H42" s="606" t="s">
        <v>80</v>
      </c>
      <c r="I42" s="607"/>
      <c r="J42" s="604"/>
      <c r="K42" s="599"/>
      <c r="M42" s="550" t="s">
        <v>236</v>
      </c>
    </row>
    <row r="43" spans="1:26" ht="15" thickBot="1" x14ac:dyDescent="0.3">
      <c r="A43" s="608"/>
      <c r="B43" s="609" t="s">
        <v>18</v>
      </c>
      <c r="C43" s="610" t="s">
        <v>81</v>
      </c>
      <c r="D43" s="611">
        <f>A43*0.03</f>
        <v>0</v>
      </c>
      <c r="E43" s="612" t="s">
        <v>82</v>
      </c>
      <c r="F43" s="611">
        <f>A43*0.09</f>
        <v>0</v>
      </c>
      <c r="G43" s="612" t="s">
        <v>82</v>
      </c>
      <c r="H43" s="611">
        <f>A43*0.12</f>
        <v>0</v>
      </c>
      <c r="I43" s="612" t="s">
        <v>82</v>
      </c>
      <c r="J43" s="613"/>
      <c r="K43" s="599"/>
      <c r="M43" s="550" t="s">
        <v>237</v>
      </c>
    </row>
    <row r="44" spans="1:26" ht="15" thickBot="1" x14ac:dyDescent="0.3">
      <c r="A44" s="599"/>
      <c r="B44" s="599"/>
      <c r="C44" s="599"/>
      <c r="D44" s="599"/>
      <c r="E44" s="599"/>
      <c r="F44" s="614"/>
      <c r="G44" s="599"/>
      <c r="H44" s="614"/>
      <c r="I44" s="599"/>
      <c r="J44" s="599"/>
      <c r="K44" s="599"/>
      <c r="M44" s="549"/>
    </row>
    <row r="45" spans="1:26" ht="15" thickBot="1" x14ac:dyDescent="0.3">
      <c r="A45" s="915" t="s">
        <v>83</v>
      </c>
      <c r="B45" s="916"/>
      <c r="C45" s="916"/>
      <c r="D45" s="916"/>
      <c r="E45" s="916"/>
      <c r="F45" s="916"/>
      <c r="G45" s="916"/>
      <c r="H45" s="916"/>
      <c r="I45" s="916"/>
      <c r="J45" s="917"/>
      <c r="K45" s="601"/>
      <c r="M45" s="551" t="s">
        <v>238</v>
      </c>
    </row>
    <row r="46" spans="1:26" ht="14.4" x14ac:dyDescent="0.25">
      <c r="A46" s="599"/>
      <c r="B46" s="599"/>
      <c r="C46" s="599"/>
      <c r="D46" s="602" t="s">
        <v>75</v>
      </c>
      <c r="E46" s="602"/>
      <c r="F46" s="602" t="s">
        <v>76</v>
      </c>
      <c r="G46" s="603"/>
      <c r="H46" s="602" t="s">
        <v>77</v>
      </c>
      <c r="I46" s="603"/>
      <c r="J46" s="604"/>
      <c r="K46" s="599"/>
      <c r="M46" s="550" t="s">
        <v>239</v>
      </c>
    </row>
    <row r="47" spans="1:26" ht="14.4" x14ac:dyDescent="0.25">
      <c r="A47" s="605" t="s">
        <v>78</v>
      </c>
      <c r="B47" s="599"/>
      <c r="C47" s="599"/>
      <c r="D47" s="606" t="s">
        <v>79</v>
      </c>
      <c r="E47" s="602"/>
      <c r="F47" s="606" t="s">
        <v>91</v>
      </c>
      <c r="G47" s="607"/>
      <c r="H47" s="606" t="s">
        <v>80</v>
      </c>
      <c r="I47" s="607"/>
      <c r="J47" s="604"/>
      <c r="K47" s="599"/>
      <c r="M47" s="550" t="s">
        <v>240</v>
      </c>
    </row>
    <row r="48" spans="1:26" ht="15" thickBot="1" x14ac:dyDescent="0.3">
      <c r="A48" s="615"/>
      <c r="B48" s="616" t="s">
        <v>82</v>
      </c>
      <c r="C48" s="610" t="s">
        <v>81</v>
      </c>
      <c r="D48" s="617">
        <f>A48/3*100</f>
        <v>0</v>
      </c>
      <c r="E48" s="612" t="s">
        <v>18</v>
      </c>
      <c r="F48" s="617">
        <f>A48/9*100</f>
        <v>0</v>
      </c>
      <c r="G48" s="612" t="s">
        <v>18</v>
      </c>
      <c r="H48" s="617">
        <f>A48/12*100</f>
        <v>0</v>
      </c>
      <c r="I48" s="612" t="s">
        <v>18</v>
      </c>
      <c r="J48" s="613"/>
      <c r="K48" s="599"/>
      <c r="M48" s="550" t="s">
        <v>241</v>
      </c>
    </row>
    <row r="49" spans="1:13" ht="15" thickBot="1" x14ac:dyDescent="0.3">
      <c r="A49" s="599"/>
      <c r="B49" s="599"/>
      <c r="C49" s="599"/>
      <c r="D49" s="599"/>
      <c r="E49" s="599"/>
      <c r="F49" s="614"/>
      <c r="G49" s="599"/>
      <c r="H49" s="614"/>
      <c r="I49" s="614"/>
      <c r="J49" s="599"/>
      <c r="K49" s="599"/>
      <c r="M49" s="550" t="s">
        <v>242</v>
      </c>
    </row>
    <row r="50" spans="1:13" ht="15" thickBot="1" x14ac:dyDescent="0.3">
      <c r="A50" s="918" t="s">
        <v>84</v>
      </c>
      <c r="B50" s="916"/>
      <c r="C50" s="916"/>
      <c r="D50" s="916"/>
      <c r="E50" s="916"/>
      <c r="F50" s="916"/>
      <c r="G50" s="916"/>
      <c r="H50" s="916"/>
      <c r="I50" s="916"/>
      <c r="J50" s="917"/>
      <c r="K50" s="601"/>
      <c r="M50" s="550" t="s">
        <v>243</v>
      </c>
    </row>
    <row r="51" spans="1:13" x14ac:dyDescent="0.25">
      <c r="A51" s="599"/>
      <c r="B51" s="599"/>
      <c r="C51" s="599"/>
      <c r="D51" s="602" t="s">
        <v>75</v>
      </c>
      <c r="E51" s="602"/>
      <c r="F51" s="602" t="s">
        <v>76</v>
      </c>
      <c r="G51" s="603"/>
      <c r="H51" s="602" t="s">
        <v>77</v>
      </c>
      <c r="I51" s="603"/>
      <c r="J51" s="604"/>
      <c r="K51" s="599"/>
    </row>
    <row r="52" spans="1:13" x14ac:dyDescent="0.25">
      <c r="A52" s="605" t="s">
        <v>78</v>
      </c>
      <c r="B52" s="599"/>
      <c r="C52" s="599"/>
      <c r="D52" s="606" t="s">
        <v>79</v>
      </c>
      <c r="E52" s="602"/>
      <c r="F52" s="606" t="s">
        <v>91</v>
      </c>
      <c r="G52" s="607"/>
      <c r="H52" s="606" t="s">
        <v>80</v>
      </c>
      <c r="I52" s="607"/>
      <c r="J52" s="604"/>
      <c r="K52" s="599"/>
    </row>
    <row r="53" spans="1:13" ht="14.4" thickBot="1" x14ac:dyDescent="0.3">
      <c r="A53" s="618"/>
      <c r="B53" s="619" t="s">
        <v>82</v>
      </c>
      <c r="C53" s="610" t="s">
        <v>81</v>
      </c>
      <c r="D53" s="620">
        <f>A53/3*13*40</f>
        <v>0</v>
      </c>
      <c r="E53" s="612" t="s">
        <v>85</v>
      </c>
      <c r="F53" s="620">
        <f>A53/9*39*40</f>
        <v>0</v>
      </c>
      <c r="G53" s="612" t="s">
        <v>85</v>
      </c>
      <c r="H53" s="620">
        <f>A53/12*52*40</f>
        <v>0</v>
      </c>
      <c r="I53" s="612" t="s">
        <v>85</v>
      </c>
      <c r="J53" s="613"/>
      <c r="K53" s="599"/>
    </row>
    <row r="54" spans="1:13" x14ac:dyDescent="0.25">
      <c r="A54" s="599"/>
      <c r="B54" s="599"/>
      <c r="C54" s="599"/>
      <c r="D54" s="599"/>
      <c r="E54" s="599"/>
      <c r="F54" s="599"/>
      <c r="G54" s="599"/>
      <c r="H54" s="599"/>
      <c r="I54" s="599"/>
      <c r="J54" s="605"/>
      <c r="K54" s="605"/>
    </row>
    <row r="55" spans="1:13" x14ac:dyDescent="0.25">
      <c r="A55" s="305"/>
      <c r="B55" s="621" t="s">
        <v>90</v>
      </c>
      <c r="C55" s="621"/>
      <c r="D55" s="621"/>
      <c r="E55" s="305"/>
      <c r="F55" s="305"/>
      <c r="G55" s="305"/>
      <c r="H55" s="305"/>
      <c r="I55" s="305"/>
      <c r="J55" s="305"/>
      <c r="K55" s="305"/>
    </row>
    <row r="56" spans="1:13" x14ac:dyDescent="0.25">
      <c r="A56" s="305"/>
      <c r="B56" s="371" t="s">
        <v>86</v>
      </c>
      <c r="C56" s="305"/>
      <c r="D56" s="305"/>
      <c r="E56" s="305"/>
      <c r="F56" s="305"/>
      <c r="G56" s="305"/>
      <c r="H56" s="305"/>
      <c r="I56" s="305"/>
      <c r="J56" s="305"/>
      <c r="K56" s="305"/>
    </row>
    <row r="57" spans="1:13" x14ac:dyDescent="0.25">
      <c r="A57" s="622"/>
      <c r="B57" s="623">
        <v>0.25</v>
      </c>
      <c r="C57" s="305" t="s">
        <v>87</v>
      </c>
      <c r="D57" s="305"/>
      <c r="E57" s="305"/>
      <c r="F57" s="305"/>
      <c r="G57" s="305"/>
      <c r="H57" s="305"/>
      <c r="I57" s="305"/>
      <c r="J57" s="305"/>
      <c r="K57" s="305"/>
    </row>
    <row r="58" spans="1:13" x14ac:dyDescent="0.25">
      <c r="A58" s="624"/>
      <c r="B58" s="623">
        <v>0.25</v>
      </c>
      <c r="C58" s="305" t="s">
        <v>87</v>
      </c>
      <c r="D58" s="305"/>
      <c r="E58" s="305"/>
      <c r="F58" s="305"/>
      <c r="G58" s="305"/>
      <c r="H58" s="305"/>
      <c r="I58" s="305"/>
      <c r="J58" s="305"/>
      <c r="K58" s="305"/>
    </row>
    <row r="59" spans="1:13" x14ac:dyDescent="0.25">
      <c r="A59" s="305"/>
      <c r="B59" s="623">
        <v>0.25</v>
      </c>
      <c r="C59" s="305" t="s">
        <v>87</v>
      </c>
      <c r="D59" s="305"/>
      <c r="E59" s="305"/>
      <c r="F59" s="305"/>
      <c r="G59" s="305"/>
      <c r="H59" s="305"/>
      <c r="I59" s="305"/>
      <c r="J59" s="305"/>
      <c r="K59" s="305"/>
    </row>
    <row r="60" spans="1:13" x14ac:dyDescent="0.25">
      <c r="A60" s="305"/>
      <c r="B60" s="623">
        <v>0.25</v>
      </c>
      <c r="C60" s="305" t="s">
        <v>88</v>
      </c>
      <c r="D60" s="305"/>
      <c r="E60" s="305"/>
      <c r="F60" s="305"/>
      <c r="G60" s="305"/>
      <c r="H60" s="305"/>
      <c r="I60" s="305"/>
      <c r="J60" s="305"/>
      <c r="K60" s="305"/>
    </row>
    <row r="61" spans="1:13" x14ac:dyDescent="0.25">
      <c r="A61" s="305"/>
      <c r="B61" s="305"/>
      <c r="C61" s="305"/>
      <c r="D61" s="305"/>
      <c r="E61" s="305"/>
      <c r="F61" s="305"/>
      <c r="G61" s="305"/>
      <c r="H61" s="305"/>
      <c r="I61" s="305"/>
      <c r="J61" s="305"/>
      <c r="K61" s="305"/>
    </row>
    <row r="62" spans="1:13" x14ac:dyDescent="0.25">
      <c r="A62" s="305"/>
      <c r="B62" s="371" t="s">
        <v>89</v>
      </c>
      <c r="C62" s="305"/>
      <c r="D62" s="305"/>
      <c r="E62" s="305"/>
      <c r="F62" s="305"/>
      <c r="G62" s="305"/>
      <c r="H62" s="305"/>
      <c r="I62" s="305"/>
      <c r="J62" s="305"/>
      <c r="K62" s="305"/>
    </row>
    <row r="63" spans="1:13" x14ac:dyDescent="0.25">
      <c r="A63" s="305"/>
      <c r="B63" s="623">
        <v>0.25</v>
      </c>
      <c r="C63" s="305" t="s">
        <v>87</v>
      </c>
      <c r="D63" s="305"/>
      <c r="E63" s="305"/>
      <c r="F63" s="305"/>
      <c r="G63" s="305"/>
      <c r="H63" s="305"/>
      <c r="I63" s="305"/>
      <c r="J63" s="305"/>
      <c r="K63" s="305"/>
    </row>
    <row r="64" spans="1:13" x14ac:dyDescent="0.25">
      <c r="A64" s="305"/>
      <c r="B64" s="623">
        <v>0.25</v>
      </c>
      <c r="C64" s="305" t="s">
        <v>87</v>
      </c>
      <c r="D64" s="305"/>
      <c r="E64" s="305"/>
      <c r="F64" s="305"/>
      <c r="G64" s="305"/>
      <c r="H64" s="305"/>
      <c r="I64" s="305"/>
      <c r="J64" s="305"/>
      <c r="K64" s="305"/>
    </row>
    <row r="65" spans="1:11" x14ac:dyDescent="0.25">
      <c r="A65" s="305"/>
      <c r="B65" s="623">
        <v>0.25</v>
      </c>
      <c r="C65" s="305" t="s">
        <v>87</v>
      </c>
      <c r="D65" s="305"/>
      <c r="E65" s="305"/>
      <c r="F65" s="305"/>
      <c r="G65" s="305"/>
      <c r="H65" s="305"/>
      <c r="I65" s="305"/>
      <c r="J65" s="305"/>
      <c r="K65" s="305"/>
    </row>
    <row r="66" spans="1:11" x14ac:dyDescent="0.25">
      <c r="A66" s="305"/>
      <c r="B66" s="623">
        <v>0.25</v>
      </c>
      <c r="C66" s="305" t="s">
        <v>88</v>
      </c>
      <c r="D66" s="305"/>
      <c r="E66" s="305"/>
      <c r="F66" s="305"/>
      <c r="G66" s="305"/>
      <c r="H66" s="305"/>
      <c r="I66" s="305"/>
      <c r="J66" s="305"/>
      <c r="K66" s="305"/>
    </row>
    <row r="67" spans="1:11" x14ac:dyDescent="0.25">
      <c r="A67" s="305"/>
      <c r="B67" s="305"/>
      <c r="C67" s="305"/>
      <c r="D67" s="305"/>
      <c r="E67" s="305"/>
      <c r="F67" s="305"/>
      <c r="G67" s="305"/>
      <c r="H67" s="305"/>
      <c r="I67" s="305"/>
      <c r="J67" s="305"/>
      <c r="K67" s="305"/>
    </row>
    <row r="68" spans="1:11" x14ac:dyDescent="0.25">
      <c r="A68" s="305"/>
      <c r="E68" s="305"/>
      <c r="F68" s="305"/>
      <c r="G68" s="305"/>
      <c r="H68" s="305"/>
      <c r="I68" s="305"/>
      <c r="J68" s="305"/>
      <c r="K68" s="305"/>
    </row>
  </sheetData>
  <mergeCells count="10">
    <mergeCell ref="A45:J45"/>
    <mergeCell ref="A50:J50"/>
    <mergeCell ref="A38:J38"/>
    <mergeCell ref="A2:D2"/>
    <mergeCell ref="A9:D9"/>
    <mergeCell ref="A16:D16"/>
    <mergeCell ref="A40:J40"/>
    <mergeCell ref="A26:D26"/>
    <mergeCell ref="A21:D21"/>
    <mergeCell ref="A23:D24"/>
  </mergeCells>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DDE69-48F0-4D39-A4C1-8952A43336D8}">
  <sheetPr codeName="Sheet2">
    <tabColor rgb="FF00B050"/>
  </sheetPr>
  <dimension ref="A2:AJ186"/>
  <sheetViews>
    <sheetView tabSelected="1" zoomScale="80" zoomScaleNormal="80" workbookViewId="0">
      <selection activeCell="A46" sqref="A46"/>
    </sheetView>
  </sheetViews>
  <sheetFormatPr defaultColWidth="8.69921875" defaultRowHeight="13.8" outlineLevelCol="1" x14ac:dyDescent="0.25"/>
  <cols>
    <col min="1" max="1" width="47.5" style="305" customWidth="1"/>
    <col min="2" max="2" width="10.69921875" style="305" customWidth="1"/>
    <col min="3" max="3" width="9.59765625" style="305" customWidth="1"/>
    <col min="4" max="4" width="6.796875" style="305" bestFit="1" customWidth="1"/>
    <col min="5" max="5" width="6" style="305" customWidth="1"/>
    <col min="6" max="6" width="7" style="305" bestFit="1" customWidth="1"/>
    <col min="7" max="8" width="5.5" style="305" bestFit="1" customWidth="1"/>
    <col min="9" max="9" width="2.09765625" style="305" customWidth="1"/>
    <col min="10" max="10" width="9.3984375" style="304" customWidth="1"/>
    <col min="11" max="11" width="1.69921875" style="332" customWidth="1"/>
    <col min="12" max="12" width="8.5" style="304" bestFit="1" customWidth="1" outlineLevel="1"/>
    <col min="13" max="13" width="1.69921875" style="332" customWidth="1"/>
    <col min="14" max="14" width="8.5" style="304" bestFit="1" customWidth="1" outlineLevel="1"/>
    <col min="15" max="15" width="1.69921875" style="332" customWidth="1"/>
    <col min="16" max="16" width="8.5" style="304" bestFit="1" customWidth="1" outlineLevel="1"/>
    <col min="17" max="17" width="1.69921875" style="332" customWidth="1"/>
    <col min="18" max="18" width="8.5" style="304" bestFit="1" customWidth="1" outlineLevel="1"/>
    <col min="19" max="19" width="2.69921875" style="305" customWidth="1"/>
    <col min="20" max="20" width="13.3984375" style="305" bestFit="1" customWidth="1"/>
    <col min="21" max="21" width="1.19921875" style="305" customWidth="1"/>
    <col min="22" max="24" width="8.69921875" style="305"/>
    <col min="25" max="25" width="2.09765625" style="305" customWidth="1"/>
    <col min="26" max="27" width="8.69921875" style="305"/>
    <col min="28" max="28" width="2.09765625" style="305" customWidth="1"/>
    <col min="29" max="30" width="8.69921875" style="305"/>
    <col min="31" max="31" width="2.09765625" style="305" customWidth="1"/>
    <col min="32" max="33" width="8.69921875" style="305"/>
    <col min="34" max="34" width="1.796875" style="305" customWidth="1"/>
    <col min="35" max="16384" width="8.69921875" style="305"/>
  </cols>
  <sheetData>
    <row r="2" spans="1:36" ht="15.6" x14ac:dyDescent="0.3">
      <c r="A2" s="940" t="s">
        <v>247</v>
      </c>
      <c r="B2" s="940"/>
      <c r="C2" s="936"/>
      <c r="D2" s="937"/>
      <c r="E2" s="937"/>
      <c r="F2" s="937"/>
      <c r="G2" s="937"/>
      <c r="H2" s="937"/>
      <c r="I2" s="937"/>
      <c r="J2" s="937"/>
    </row>
    <row r="3" spans="1:36" ht="15.6" x14ac:dyDescent="0.3">
      <c r="A3" s="940" t="s">
        <v>250</v>
      </c>
      <c r="B3" s="940"/>
      <c r="C3" s="936"/>
      <c r="D3" s="937"/>
      <c r="E3" s="937"/>
      <c r="F3" s="937"/>
      <c r="G3" s="937"/>
      <c r="H3" s="937"/>
      <c r="I3" s="937"/>
      <c r="J3" s="937"/>
      <c r="K3" s="304"/>
      <c r="M3" s="304"/>
      <c r="O3" s="304"/>
      <c r="Q3" s="304"/>
    </row>
    <row r="4" spans="1:36" ht="15.6" x14ac:dyDescent="0.3">
      <c r="A4" s="638"/>
      <c r="B4" s="638"/>
      <c r="C4" s="398"/>
      <c r="D4" s="398"/>
      <c r="E4" s="398"/>
      <c r="F4" s="398"/>
      <c r="G4" s="398"/>
      <c r="H4" s="398"/>
      <c r="I4" s="398"/>
      <c r="J4" s="398"/>
      <c r="K4" s="399"/>
      <c r="L4" s="399"/>
      <c r="M4" s="399"/>
      <c r="N4" s="399"/>
      <c r="O4" s="399"/>
      <c r="P4" s="399"/>
      <c r="Q4" s="399"/>
      <c r="R4" s="399"/>
      <c r="S4" s="398"/>
    </row>
    <row r="5" spans="1:36" ht="15.6" x14ac:dyDescent="0.3">
      <c r="A5" s="940" t="s">
        <v>249</v>
      </c>
      <c r="B5" s="940"/>
      <c r="C5" s="938"/>
      <c r="D5" s="939"/>
      <c r="E5" s="939"/>
      <c r="F5" s="939"/>
      <c r="G5" s="939"/>
      <c r="H5" s="939"/>
      <c r="I5" s="939"/>
      <c r="J5" s="939"/>
      <c r="K5" s="304"/>
      <c r="M5" s="304"/>
      <c r="O5" s="304"/>
      <c r="Q5" s="304"/>
    </row>
    <row r="6" spans="1:36" ht="15.6" x14ac:dyDescent="0.3">
      <c r="A6" s="940" t="s">
        <v>27</v>
      </c>
      <c r="B6" s="940"/>
      <c r="C6" s="936"/>
      <c r="D6" s="937"/>
      <c r="E6" s="937"/>
      <c r="F6" s="937"/>
      <c r="G6" s="937"/>
      <c r="H6" s="937"/>
      <c r="I6" s="937"/>
      <c r="J6" s="334"/>
      <c r="K6" s="334"/>
      <c r="L6" s="334"/>
      <c r="M6" s="334"/>
      <c r="N6" s="334"/>
      <c r="O6" s="334"/>
      <c r="P6" s="334"/>
      <c r="Q6" s="334"/>
    </row>
    <row r="7" spans="1:36" ht="15.6" x14ac:dyDescent="0.3">
      <c r="A7" s="638"/>
      <c r="B7" s="638"/>
      <c r="C7" s="398"/>
      <c r="D7" s="398"/>
      <c r="E7" s="398"/>
      <c r="F7" s="398"/>
      <c r="G7" s="398"/>
      <c r="H7" s="398"/>
      <c r="I7" s="398"/>
      <c r="J7" s="398"/>
      <c r="K7" s="399"/>
      <c r="L7" s="399"/>
      <c r="M7" s="399"/>
      <c r="N7" s="399"/>
      <c r="O7" s="399"/>
      <c r="P7" s="399"/>
      <c r="Q7" s="399"/>
      <c r="R7" s="399"/>
      <c r="S7" s="398"/>
    </row>
    <row r="8" spans="1:36" ht="15.6" x14ac:dyDescent="0.3">
      <c r="A8" s="940" t="s">
        <v>10</v>
      </c>
      <c r="B8" s="940"/>
      <c r="C8" s="947"/>
      <c r="D8" s="948"/>
      <c r="E8" s="948"/>
      <c r="F8" s="948"/>
      <c r="G8" s="948"/>
      <c r="H8" s="948"/>
      <c r="I8" s="948"/>
      <c r="J8" s="948"/>
      <c r="K8" s="304"/>
      <c r="M8" s="334"/>
      <c r="N8" s="334"/>
      <c r="O8" s="334"/>
      <c r="P8" s="334"/>
      <c r="Q8" s="334"/>
    </row>
    <row r="9" spans="1:36" ht="15.6" x14ac:dyDescent="0.3">
      <c r="A9" s="940" t="s">
        <v>248</v>
      </c>
      <c r="B9" s="940"/>
      <c r="C9" s="945"/>
      <c r="D9" s="946"/>
      <c r="F9" s="937"/>
      <c r="G9" s="937"/>
      <c r="H9" s="937"/>
      <c r="I9" s="937"/>
      <c r="J9" s="937"/>
      <c r="K9" s="937"/>
      <c r="M9" s="334"/>
      <c r="N9" s="334"/>
      <c r="O9" s="334"/>
      <c r="P9" s="334"/>
      <c r="Q9" s="334"/>
    </row>
    <row r="10" spans="1:36" ht="15.6" x14ac:dyDescent="0.3">
      <c r="A10" s="638"/>
      <c r="B10" s="638"/>
      <c r="C10" s="398"/>
      <c r="D10" s="398"/>
      <c r="E10" s="398"/>
      <c r="F10" s="398"/>
      <c r="G10" s="398"/>
      <c r="H10" s="398"/>
      <c r="I10" s="398"/>
      <c r="J10" s="398"/>
      <c r="K10" s="399"/>
      <c r="L10" s="399"/>
      <c r="M10" s="399"/>
      <c r="N10" s="399"/>
      <c r="O10" s="399"/>
      <c r="P10" s="399"/>
      <c r="Q10" s="399"/>
      <c r="R10" s="399"/>
      <c r="S10" s="398"/>
      <c r="T10" s="307"/>
    </row>
    <row r="11" spans="1:36" x14ac:dyDescent="0.25">
      <c r="A11" s="303"/>
      <c r="B11" s="941"/>
      <c r="C11" s="941"/>
      <c r="K11" s="304"/>
      <c r="M11" s="304"/>
      <c r="O11" s="304"/>
      <c r="P11" s="306"/>
      <c r="Q11" s="304"/>
      <c r="T11" s="307"/>
    </row>
    <row r="12" spans="1:36" x14ac:dyDescent="0.25">
      <c r="A12" s="971" t="s">
        <v>294</v>
      </c>
      <c r="B12" s="398"/>
      <c r="C12" s="398"/>
      <c r="D12" s="398"/>
      <c r="E12" s="398"/>
      <c r="F12" s="398"/>
      <c r="G12" s="398"/>
      <c r="H12" s="398"/>
      <c r="I12" s="398"/>
      <c r="J12" s="399"/>
      <c r="K12" s="399"/>
      <c r="L12" s="398"/>
      <c r="M12" s="399"/>
      <c r="N12" s="398"/>
      <c r="O12" s="399"/>
      <c r="P12" s="398"/>
      <c r="Q12" s="399"/>
      <c r="R12" s="399"/>
      <c r="S12" s="398"/>
      <c r="T12" s="398"/>
      <c r="U12" s="398"/>
    </row>
    <row r="13" spans="1:36" x14ac:dyDescent="0.25">
      <c r="A13" s="971"/>
      <c r="B13" s="398"/>
      <c r="C13" s="398"/>
      <c r="D13" s="398"/>
      <c r="E13" s="398"/>
      <c r="F13" s="398"/>
      <c r="G13" s="398"/>
      <c r="H13" s="398"/>
      <c r="I13" s="398"/>
      <c r="J13" s="625" t="s">
        <v>281</v>
      </c>
      <c r="K13" s="626"/>
      <c r="L13" s="625" t="s">
        <v>281</v>
      </c>
      <c r="M13" s="626"/>
      <c r="N13" s="625" t="s">
        <v>281</v>
      </c>
      <c r="O13" s="626"/>
      <c r="P13" s="625" t="s">
        <v>281</v>
      </c>
      <c r="Q13" s="626"/>
      <c r="R13" s="625" t="s">
        <v>281</v>
      </c>
      <c r="S13" s="398"/>
      <c r="T13" s="398"/>
      <c r="U13" s="398"/>
      <c r="Z13" s="925" t="s">
        <v>280</v>
      </c>
      <c r="AA13" s="925"/>
      <c r="AB13" s="925"/>
      <c r="AC13" s="925"/>
      <c r="AD13" s="925"/>
      <c r="AE13" s="925"/>
      <c r="AF13" s="925"/>
      <c r="AG13" s="925"/>
      <c r="AH13" s="925"/>
      <c r="AI13" s="925"/>
      <c r="AJ13" s="925"/>
    </row>
    <row r="14" spans="1:36" ht="51" customHeight="1" x14ac:dyDescent="0.25">
      <c r="A14" s="310"/>
      <c r="D14" s="949" t="s">
        <v>213</v>
      </c>
      <c r="E14" s="950"/>
      <c r="F14" s="950"/>
      <c r="G14" s="950"/>
      <c r="H14" s="950"/>
      <c r="I14" s="335"/>
      <c r="J14" s="756" t="s">
        <v>186</v>
      </c>
      <c r="K14" s="335"/>
      <c r="L14" s="308" t="s">
        <v>183</v>
      </c>
      <c r="M14" s="335"/>
      <c r="N14" s="308" t="s">
        <v>184</v>
      </c>
      <c r="O14" s="335"/>
      <c r="P14" s="309" t="s">
        <v>211</v>
      </c>
      <c r="Q14" s="335"/>
      <c r="R14" s="309" t="s">
        <v>212</v>
      </c>
      <c r="S14" s="583"/>
      <c r="T14" s="656" t="s">
        <v>11</v>
      </c>
      <c r="U14" s="396"/>
      <c r="W14" s="926" t="str">
        <f>J13</f>
        <v>FYxx-xx</v>
      </c>
      <c r="X14" s="927"/>
      <c r="Y14" s="728"/>
      <c r="Z14" s="926" t="str">
        <f>L13</f>
        <v>FYxx-xx</v>
      </c>
      <c r="AA14" s="927"/>
      <c r="AB14" s="729"/>
      <c r="AC14" s="926" t="str">
        <f>N13</f>
        <v>FYxx-xx</v>
      </c>
      <c r="AD14" s="927"/>
      <c r="AE14" s="729"/>
      <c r="AF14" s="926" t="str">
        <f>P13</f>
        <v>FYxx-xx</v>
      </c>
      <c r="AG14" s="927"/>
      <c r="AH14" s="729"/>
      <c r="AI14" s="926" t="str">
        <f>R13</f>
        <v>FYxx-xx</v>
      </c>
      <c r="AJ14" s="927"/>
    </row>
    <row r="15" spans="1:36" ht="27.6" x14ac:dyDescent="0.25">
      <c r="A15" s="765" t="s">
        <v>291</v>
      </c>
      <c r="B15" s="423" t="s">
        <v>92</v>
      </c>
      <c r="C15" s="423" t="s">
        <v>177</v>
      </c>
      <c r="D15" s="727" t="s">
        <v>214</v>
      </c>
      <c r="E15" s="727" t="s">
        <v>215</v>
      </c>
      <c r="F15" s="727" t="s">
        <v>216</v>
      </c>
      <c r="G15" s="727" t="s">
        <v>217</v>
      </c>
      <c r="H15" s="751" t="s">
        <v>218</v>
      </c>
      <c r="I15" s="354"/>
      <c r="J15" s="313"/>
      <c r="K15" s="354"/>
      <c r="L15" s="313"/>
      <c r="M15" s="354"/>
      <c r="N15" s="313"/>
      <c r="O15" s="354"/>
      <c r="P15" s="313"/>
      <c r="Q15" s="354"/>
      <c r="R15" s="314"/>
      <c r="S15" s="583"/>
      <c r="T15" s="524"/>
      <c r="U15" s="396"/>
      <c r="W15" s="423" t="s">
        <v>92</v>
      </c>
      <c r="X15" s="423" t="s">
        <v>177</v>
      </c>
      <c r="Y15" s="730"/>
      <c r="Z15" s="423" t="s">
        <v>92</v>
      </c>
      <c r="AA15" s="423" t="s">
        <v>177</v>
      </c>
      <c r="AB15" s="733"/>
      <c r="AC15" s="423" t="s">
        <v>92</v>
      </c>
      <c r="AD15" s="423" t="s">
        <v>177</v>
      </c>
      <c r="AE15" s="735"/>
      <c r="AF15" s="423" t="s">
        <v>92</v>
      </c>
      <c r="AG15" s="423" t="s">
        <v>177</v>
      </c>
      <c r="AH15" s="737"/>
      <c r="AI15" s="423" t="s">
        <v>92</v>
      </c>
      <c r="AJ15" s="423" t="s">
        <v>177</v>
      </c>
    </row>
    <row r="16" spans="1:36" x14ac:dyDescent="0.25">
      <c r="A16" s="684" t="s">
        <v>276</v>
      </c>
      <c r="B16" s="683"/>
      <c r="C16" s="683"/>
      <c r="D16" s="683"/>
      <c r="E16" s="683"/>
      <c r="F16" s="683"/>
      <c r="G16" s="683"/>
      <c r="H16" s="683"/>
      <c r="I16" s="757"/>
      <c r="J16" s="685"/>
      <c r="K16" s="685"/>
      <c r="L16" s="685"/>
      <c r="M16" s="685"/>
      <c r="N16" s="685"/>
      <c r="O16" s="685"/>
      <c r="P16" s="685"/>
      <c r="Q16" s="685"/>
      <c r="R16" s="685"/>
      <c r="S16" s="654"/>
      <c r="T16" s="689"/>
      <c r="U16" s="396"/>
      <c r="W16" s="685"/>
      <c r="X16" s="685"/>
      <c r="Y16" s="730"/>
      <c r="Z16" s="685"/>
      <c r="AA16" s="685"/>
      <c r="AB16" s="733"/>
      <c r="AC16" s="685"/>
      <c r="AD16" s="685"/>
      <c r="AE16" s="735"/>
      <c r="AF16" s="685"/>
      <c r="AG16" s="685"/>
      <c r="AH16" s="737"/>
      <c r="AI16" s="685"/>
      <c r="AJ16" s="685"/>
    </row>
    <row r="17" spans="1:36" x14ac:dyDescent="0.25">
      <c r="A17" s="315"/>
      <c r="B17" s="316"/>
      <c r="C17" s="316">
        <f t="shared" ref="C17:C21" si="0">B17/9*3</f>
        <v>0</v>
      </c>
      <c r="D17" s="761"/>
      <c r="E17" s="761"/>
      <c r="F17" s="761"/>
      <c r="G17" s="761"/>
      <c r="H17" s="762"/>
      <c r="I17" s="480"/>
      <c r="J17" s="434">
        <f t="shared" ref="J17" si="1">B17*D17</f>
        <v>0</v>
      </c>
      <c r="K17" s="480"/>
      <c r="L17" s="356">
        <f>Z17*E17</f>
        <v>0</v>
      </c>
      <c r="M17" s="480"/>
      <c r="N17" s="356">
        <f>AC17*F17</f>
        <v>0</v>
      </c>
      <c r="O17" s="480"/>
      <c r="P17" s="356">
        <f>AF17*G17</f>
        <v>0</v>
      </c>
      <c r="Q17" s="480"/>
      <c r="R17" s="356">
        <f>AI17*H17</f>
        <v>0</v>
      </c>
      <c r="S17" s="654"/>
      <c r="T17" s="649">
        <f t="shared" ref="T17:T27" si="2">SUM(J17+L17+N17+P17+R17)</f>
        <v>0</v>
      </c>
      <c r="U17" s="396"/>
      <c r="W17" s="316">
        <f>B17</f>
        <v>0</v>
      </c>
      <c r="X17" s="316">
        <f t="shared" ref="X17" si="3">W17/9*3</f>
        <v>0</v>
      </c>
      <c r="Y17" s="731"/>
      <c r="Z17" s="316">
        <f>W17*1.03</f>
        <v>0</v>
      </c>
      <c r="AA17" s="316">
        <f>Z17/9*3</f>
        <v>0</v>
      </c>
      <c r="AB17" s="734"/>
      <c r="AC17" s="316">
        <f>Z17*1.03</f>
        <v>0</v>
      </c>
      <c r="AD17" s="316">
        <f>AC17/9*3</f>
        <v>0</v>
      </c>
      <c r="AE17" s="736"/>
      <c r="AF17" s="316">
        <f>AC17*1.03</f>
        <v>0</v>
      </c>
      <c r="AG17" s="316">
        <f>AF17/9*3</f>
        <v>0</v>
      </c>
      <c r="AH17" s="738"/>
      <c r="AI17" s="316">
        <f>AF17*1.03</f>
        <v>0</v>
      </c>
      <c r="AJ17" s="316">
        <f t="shared" ref="AJ17" si="4">AI17/9*3</f>
        <v>0</v>
      </c>
    </row>
    <row r="18" spans="1:36" x14ac:dyDescent="0.25">
      <c r="A18" s="318"/>
      <c r="B18" s="316"/>
      <c r="C18" s="316">
        <f t="shared" si="0"/>
        <v>0</v>
      </c>
      <c r="D18" s="761"/>
      <c r="E18" s="761"/>
      <c r="F18" s="761"/>
      <c r="G18" s="761"/>
      <c r="H18" s="762"/>
      <c r="I18" s="480"/>
      <c r="J18" s="434">
        <f t="shared" ref="J18:J27" si="5">B18*D18</f>
        <v>0</v>
      </c>
      <c r="K18" s="480"/>
      <c r="L18" s="356">
        <f t="shared" ref="L18:L27" si="6">Z18*E18</f>
        <v>0</v>
      </c>
      <c r="M18" s="480"/>
      <c r="N18" s="356">
        <f t="shared" ref="N18:N27" si="7">AC18*F18</f>
        <v>0</v>
      </c>
      <c r="O18" s="480"/>
      <c r="P18" s="356">
        <f t="shared" ref="P18:P27" si="8">AF18*G18</f>
        <v>0</v>
      </c>
      <c r="Q18" s="480"/>
      <c r="R18" s="356">
        <f t="shared" ref="R18:R27" si="9">AI18*H18</f>
        <v>0</v>
      </c>
      <c r="S18" s="654"/>
      <c r="T18" s="649">
        <f t="shared" si="2"/>
        <v>0</v>
      </c>
      <c r="U18" s="396"/>
      <c r="W18" s="316">
        <f>B18</f>
        <v>0</v>
      </c>
      <c r="X18" s="316">
        <f t="shared" ref="X18:X21" si="10">W18/9*3</f>
        <v>0</v>
      </c>
      <c r="Y18" s="731"/>
      <c r="Z18" s="316">
        <f t="shared" ref="Z18:Z21" si="11">W18*1.03</f>
        <v>0</v>
      </c>
      <c r="AA18" s="316">
        <f t="shared" ref="AA18:AA21" si="12">Z18/9*3</f>
        <v>0</v>
      </c>
      <c r="AB18" s="734"/>
      <c r="AC18" s="316">
        <f t="shared" ref="AC18:AC21" si="13">Z18*1.03</f>
        <v>0</v>
      </c>
      <c r="AD18" s="316">
        <f t="shared" ref="AD18:AD21" si="14">AC18/9*3</f>
        <v>0</v>
      </c>
      <c r="AE18" s="736"/>
      <c r="AF18" s="316">
        <f t="shared" ref="AF18:AF21" si="15">AC18*1.03</f>
        <v>0</v>
      </c>
      <c r="AG18" s="316">
        <f t="shared" ref="AG18:AG21" si="16">AF18/9*3</f>
        <v>0</v>
      </c>
      <c r="AH18" s="738"/>
      <c r="AI18" s="316">
        <f t="shared" ref="AI18:AI21" si="17">AF18*1.03</f>
        <v>0</v>
      </c>
      <c r="AJ18" s="316">
        <f t="shared" ref="AJ18:AJ21" si="18">AI18/9*3</f>
        <v>0</v>
      </c>
    </row>
    <row r="19" spans="1:36" x14ac:dyDescent="0.25">
      <c r="A19" s="318"/>
      <c r="B19" s="316"/>
      <c r="C19" s="316">
        <f t="shared" si="0"/>
        <v>0</v>
      </c>
      <c r="D19" s="761"/>
      <c r="E19" s="761"/>
      <c r="F19" s="761"/>
      <c r="G19" s="761"/>
      <c r="H19" s="762"/>
      <c r="I19" s="480"/>
      <c r="J19" s="434">
        <f t="shared" si="5"/>
        <v>0</v>
      </c>
      <c r="K19" s="480"/>
      <c r="L19" s="356">
        <f t="shared" si="6"/>
        <v>0</v>
      </c>
      <c r="M19" s="480"/>
      <c r="N19" s="356">
        <f t="shared" si="7"/>
        <v>0</v>
      </c>
      <c r="O19" s="480"/>
      <c r="P19" s="356">
        <f t="shared" si="8"/>
        <v>0</v>
      </c>
      <c r="Q19" s="480"/>
      <c r="R19" s="356">
        <f t="shared" si="9"/>
        <v>0</v>
      </c>
      <c r="S19" s="654"/>
      <c r="T19" s="649">
        <f t="shared" si="2"/>
        <v>0</v>
      </c>
      <c r="U19" s="396"/>
      <c r="W19" s="316">
        <f t="shared" ref="W19:W21" si="19">B19</f>
        <v>0</v>
      </c>
      <c r="X19" s="316">
        <f t="shared" si="10"/>
        <v>0</v>
      </c>
      <c r="Y19" s="731"/>
      <c r="Z19" s="316">
        <f t="shared" si="11"/>
        <v>0</v>
      </c>
      <c r="AA19" s="316">
        <f t="shared" si="12"/>
        <v>0</v>
      </c>
      <c r="AB19" s="734"/>
      <c r="AC19" s="316">
        <f t="shared" si="13"/>
        <v>0</v>
      </c>
      <c r="AD19" s="316">
        <f t="shared" si="14"/>
        <v>0</v>
      </c>
      <c r="AE19" s="736"/>
      <c r="AF19" s="316">
        <f t="shared" si="15"/>
        <v>0</v>
      </c>
      <c r="AG19" s="316">
        <f t="shared" si="16"/>
        <v>0</v>
      </c>
      <c r="AH19" s="738"/>
      <c r="AI19" s="316">
        <f t="shared" si="17"/>
        <v>0</v>
      </c>
      <c r="AJ19" s="316">
        <f t="shared" si="18"/>
        <v>0</v>
      </c>
    </row>
    <row r="20" spans="1:36" x14ac:dyDescent="0.25">
      <c r="A20" s="318"/>
      <c r="B20" s="316"/>
      <c r="C20" s="316">
        <f t="shared" si="0"/>
        <v>0</v>
      </c>
      <c r="D20" s="761"/>
      <c r="E20" s="761"/>
      <c r="F20" s="761"/>
      <c r="G20" s="761"/>
      <c r="H20" s="762"/>
      <c r="I20" s="480"/>
      <c r="J20" s="434">
        <f t="shared" si="5"/>
        <v>0</v>
      </c>
      <c r="K20" s="480"/>
      <c r="L20" s="356">
        <f t="shared" si="6"/>
        <v>0</v>
      </c>
      <c r="M20" s="480"/>
      <c r="N20" s="356">
        <f t="shared" si="7"/>
        <v>0</v>
      </c>
      <c r="O20" s="480"/>
      <c r="P20" s="356">
        <f t="shared" si="8"/>
        <v>0</v>
      </c>
      <c r="Q20" s="480"/>
      <c r="R20" s="356">
        <f t="shared" si="9"/>
        <v>0</v>
      </c>
      <c r="S20" s="654"/>
      <c r="T20" s="649">
        <f t="shared" si="2"/>
        <v>0</v>
      </c>
      <c r="U20" s="396"/>
      <c r="W20" s="316">
        <f t="shared" si="19"/>
        <v>0</v>
      </c>
      <c r="X20" s="316">
        <f t="shared" si="10"/>
        <v>0</v>
      </c>
      <c r="Y20" s="731"/>
      <c r="Z20" s="316">
        <f t="shared" si="11"/>
        <v>0</v>
      </c>
      <c r="AA20" s="316">
        <f t="shared" si="12"/>
        <v>0</v>
      </c>
      <c r="AB20" s="734"/>
      <c r="AC20" s="316">
        <f t="shared" si="13"/>
        <v>0</v>
      </c>
      <c r="AD20" s="316">
        <f t="shared" si="14"/>
        <v>0</v>
      </c>
      <c r="AE20" s="736"/>
      <c r="AF20" s="316">
        <f t="shared" si="15"/>
        <v>0</v>
      </c>
      <c r="AG20" s="316">
        <f t="shared" si="16"/>
        <v>0</v>
      </c>
      <c r="AH20" s="738"/>
      <c r="AI20" s="316">
        <f t="shared" si="17"/>
        <v>0</v>
      </c>
      <c r="AJ20" s="316">
        <f t="shared" si="18"/>
        <v>0</v>
      </c>
    </row>
    <row r="21" spans="1:36" x14ac:dyDescent="0.25">
      <c r="A21" s="318"/>
      <c r="B21" s="316"/>
      <c r="C21" s="316">
        <f t="shared" si="0"/>
        <v>0</v>
      </c>
      <c r="D21" s="761"/>
      <c r="E21" s="761"/>
      <c r="F21" s="761"/>
      <c r="G21" s="761"/>
      <c r="H21" s="762"/>
      <c r="I21" s="480"/>
      <c r="J21" s="434">
        <f t="shared" si="5"/>
        <v>0</v>
      </c>
      <c r="K21" s="480"/>
      <c r="L21" s="356">
        <f t="shared" si="6"/>
        <v>0</v>
      </c>
      <c r="M21" s="480"/>
      <c r="N21" s="356">
        <f t="shared" si="7"/>
        <v>0</v>
      </c>
      <c r="O21" s="480"/>
      <c r="P21" s="356">
        <f t="shared" si="8"/>
        <v>0</v>
      </c>
      <c r="Q21" s="480"/>
      <c r="R21" s="356">
        <f t="shared" si="9"/>
        <v>0</v>
      </c>
      <c r="S21" s="654"/>
      <c r="T21" s="649">
        <f t="shared" ref="T21" si="20">SUM(J21+L21+N21+P21+R21)</f>
        <v>0</v>
      </c>
      <c r="U21" s="396"/>
      <c r="W21" s="316">
        <f t="shared" si="19"/>
        <v>0</v>
      </c>
      <c r="X21" s="316">
        <f t="shared" si="10"/>
        <v>0</v>
      </c>
      <c r="Y21" s="731"/>
      <c r="Z21" s="316">
        <f t="shared" si="11"/>
        <v>0</v>
      </c>
      <c r="AA21" s="316">
        <f t="shared" si="12"/>
        <v>0</v>
      </c>
      <c r="AB21" s="734"/>
      <c r="AC21" s="316">
        <f t="shared" si="13"/>
        <v>0</v>
      </c>
      <c r="AD21" s="316">
        <f t="shared" si="14"/>
        <v>0</v>
      </c>
      <c r="AE21" s="736"/>
      <c r="AF21" s="316">
        <f t="shared" si="15"/>
        <v>0</v>
      </c>
      <c r="AG21" s="316">
        <f t="shared" si="16"/>
        <v>0</v>
      </c>
      <c r="AH21" s="738"/>
      <c r="AI21" s="316">
        <f t="shared" si="17"/>
        <v>0</v>
      </c>
      <c r="AJ21" s="316">
        <f t="shared" si="18"/>
        <v>0</v>
      </c>
    </row>
    <row r="22" spans="1:36" x14ac:dyDescent="0.25">
      <c r="A22" s="721" t="s">
        <v>277</v>
      </c>
      <c r="B22" s="683"/>
      <c r="C22" s="681"/>
      <c r="D22" s="683"/>
      <c r="E22" s="683"/>
      <c r="F22" s="683"/>
      <c r="G22" s="683"/>
      <c r="H22" s="683"/>
      <c r="I22" s="757"/>
      <c r="J22" s="685"/>
      <c r="K22" s="685"/>
      <c r="L22" s="685"/>
      <c r="M22" s="685"/>
      <c r="N22" s="685"/>
      <c r="O22" s="685"/>
      <c r="P22" s="685"/>
      <c r="Q22" s="685"/>
      <c r="R22" s="685"/>
      <c r="S22" s="654"/>
      <c r="T22" s="689"/>
      <c r="U22" s="396"/>
      <c r="W22" s="685"/>
      <c r="X22" s="685"/>
      <c r="Y22" s="731"/>
      <c r="Z22" s="685"/>
      <c r="AA22" s="685"/>
      <c r="AB22" s="733"/>
      <c r="AC22" s="685"/>
      <c r="AD22" s="685"/>
      <c r="AE22" s="735"/>
      <c r="AF22" s="685"/>
      <c r="AG22" s="685"/>
      <c r="AH22" s="737"/>
      <c r="AI22" s="685"/>
      <c r="AJ22" s="685"/>
    </row>
    <row r="23" spans="1:36" x14ac:dyDescent="0.25">
      <c r="B23" s="316"/>
      <c r="C23" s="720"/>
      <c r="D23" s="763"/>
      <c r="E23" s="761"/>
      <c r="F23" s="761"/>
      <c r="G23" s="761"/>
      <c r="H23" s="762"/>
      <c r="I23" s="480"/>
      <c r="J23" s="434">
        <f t="shared" si="5"/>
        <v>0</v>
      </c>
      <c r="K23" s="480"/>
      <c r="L23" s="356">
        <f t="shared" si="6"/>
        <v>0</v>
      </c>
      <c r="M23" s="480"/>
      <c r="N23" s="356">
        <f t="shared" si="7"/>
        <v>0</v>
      </c>
      <c r="O23" s="480"/>
      <c r="P23" s="356">
        <f t="shared" si="8"/>
        <v>0</v>
      </c>
      <c r="Q23" s="480"/>
      <c r="R23" s="356">
        <f t="shared" si="9"/>
        <v>0</v>
      </c>
      <c r="S23" s="654"/>
      <c r="T23" s="642">
        <f>SUM(J23+L23+N23+P23+R23)</f>
        <v>0</v>
      </c>
      <c r="U23" s="396"/>
      <c r="W23" s="316">
        <f>B23</f>
        <v>0</v>
      </c>
      <c r="X23" s="722"/>
      <c r="Y23" s="731"/>
      <c r="Z23" s="316">
        <f>W23*1.03</f>
        <v>0</v>
      </c>
      <c r="AA23" s="722"/>
      <c r="AB23" s="734"/>
      <c r="AC23" s="316">
        <f>Z23*1.03</f>
        <v>0</v>
      </c>
      <c r="AD23" s="722"/>
      <c r="AE23" s="736"/>
      <c r="AF23" s="316">
        <f>AC23*1.03</f>
        <v>0</v>
      </c>
      <c r="AG23" s="722"/>
      <c r="AH23" s="738"/>
      <c r="AI23" s="316">
        <f>AF23*1.03</f>
        <v>0</v>
      </c>
      <c r="AJ23" s="722"/>
    </row>
    <row r="24" spans="1:36" x14ac:dyDescent="0.25">
      <c r="A24" s="318"/>
      <c r="B24" s="316"/>
      <c r="C24" s="720"/>
      <c r="D24" s="763"/>
      <c r="E24" s="761"/>
      <c r="F24" s="761"/>
      <c r="G24" s="761"/>
      <c r="H24" s="762"/>
      <c r="I24" s="480"/>
      <c r="J24" s="434">
        <f t="shared" si="5"/>
        <v>0</v>
      </c>
      <c r="K24" s="480"/>
      <c r="L24" s="356">
        <f t="shared" si="6"/>
        <v>0</v>
      </c>
      <c r="M24" s="480"/>
      <c r="N24" s="356">
        <f t="shared" si="7"/>
        <v>0</v>
      </c>
      <c r="O24" s="480"/>
      <c r="P24" s="356">
        <f t="shared" si="8"/>
        <v>0</v>
      </c>
      <c r="Q24" s="480"/>
      <c r="R24" s="356">
        <f t="shared" si="9"/>
        <v>0</v>
      </c>
      <c r="S24" s="654"/>
      <c r="T24" s="642">
        <f>SUM(J24+L24+N24+P24+R24)</f>
        <v>0</v>
      </c>
      <c r="U24" s="396"/>
      <c r="W24" s="316">
        <f t="shared" ref="W24:W27" si="21">B24</f>
        <v>0</v>
      </c>
      <c r="X24" s="720"/>
      <c r="Y24" s="731"/>
      <c r="Z24" s="316">
        <f t="shared" ref="Z24:Z27" si="22">W24*1.03</f>
        <v>0</v>
      </c>
      <c r="AA24" s="720"/>
      <c r="AB24" s="734"/>
      <c r="AC24" s="316">
        <f t="shared" ref="AC24:AC27" si="23">Z24*1.03</f>
        <v>0</v>
      </c>
      <c r="AD24" s="720"/>
      <c r="AE24" s="736"/>
      <c r="AF24" s="316">
        <f t="shared" ref="AF24:AF27" si="24">AC24*1.03</f>
        <v>0</v>
      </c>
      <c r="AG24" s="720"/>
      <c r="AH24" s="738"/>
      <c r="AI24" s="316">
        <f t="shared" ref="AI24:AI27" si="25">AF24*1.03</f>
        <v>0</v>
      </c>
      <c r="AJ24" s="720"/>
    </row>
    <row r="25" spans="1:36" x14ac:dyDescent="0.25">
      <c r="A25" s="546"/>
      <c r="B25" s="316"/>
      <c r="C25" s="720"/>
      <c r="D25" s="763"/>
      <c r="E25" s="761"/>
      <c r="F25" s="761"/>
      <c r="G25" s="761"/>
      <c r="H25" s="762"/>
      <c r="I25" s="480"/>
      <c r="J25" s="434">
        <f t="shared" si="5"/>
        <v>0</v>
      </c>
      <c r="K25" s="480"/>
      <c r="L25" s="356">
        <f t="shared" si="6"/>
        <v>0</v>
      </c>
      <c r="M25" s="480"/>
      <c r="N25" s="356">
        <f t="shared" si="7"/>
        <v>0</v>
      </c>
      <c r="O25" s="480"/>
      <c r="P25" s="356">
        <f t="shared" si="8"/>
        <v>0</v>
      </c>
      <c r="Q25" s="480"/>
      <c r="R25" s="356">
        <f t="shared" si="9"/>
        <v>0</v>
      </c>
      <c r="S25" s="654"/>
      <c r="T25" s="642">
        <f t="shared" si="2"/>
        <v>0</v>
      </c>
      <c r="U25" s="396"/>
      <c r="W25" s="316">
        <f t="shared" si="21"/>
        <v>0</v>
      </c>
      <c r="X25" s="720"/>
      <c r="Y25" s="731"/>
      <c r="Z25" s="316">
        <f t="shared" si="22"/>
        <v>0</v>
      </c>
      <c r="AA25" s="720"/>
      <c r="AB25" s="734"/>
      <c r="AC25" s="316">
        <f t="shared" si="23"/>
        <v>0</v>
      </c>
      <c r="AD25" s="720"/>
      <c r="AE25" s="736"/>
      <c r="AF25" s="316">
        <f t="shared" si="24"/>
        <v>0</v>
      </c>
      <c r="AG25" s="720"/>
      <c r="AH25" s="738"/>
      <c r="AI25" s="316">
        <f t="shared" si="25"/>
        <v>0</v>
      </c>
      <c r="AJ25" s="720"/>
    </row>
    <row r="26" spans="1:36" x14ac:dyDescent="0.25">
      <c r="A26" s="546"/>
      <c r="B26" s="316"/>
      <c r="C26" s="720"/>
      <c r="D26" s="763"/>
      <c r="E26" s="761"/>
      <c r="F26" s="761"/>
      <c r="G26" s="761"/>
      <c r="H26" s="762"/>
      <c r="I26" s="480"/>
      <c r="J26" s="434">
        <f t="shared" si="5"/>
        <v>0</v>
      </c>
      <c r="K26" s="480"/>
      <c r="L26" s="356">
        <f t="shared" si="6"/>
        <v>0</v>
      </c>
      <c r="M26" s="480"/>
      <c r="N26" s="356">
        <f t="shared" si="7"/>
        <v>0</v>
      </c>
      <c r="O26" s="480"/>
      <c r="P26" s="356">
        <f t="shared" si="8"/>
        <v>0</v>
      </c>
      <c r="Q26" s="480"/>
      <c r="R26" s="356">
        <f t="shared" si="9"/>
        <v>0</v>
      </c>
      <c r="S26" s="654"/>
      <c r="T26" s="642">
        <f t="shared" si="2"/>
        <v>0</v>
      </c>
      <c r="U26" s="396"/>
      <c r="W26" s="316">
        <f t="shared" si="21"/>
        <v>0</v>
      </c>
      <c r="X26" s="720"/>
      <c r="Y26" s="731"/>
      <c r="Z26" s="316">
        <f t="shared" si="22"/>
        <v>0</v>
      </c>
      <c r="AA26" s="720"/>
      <c r="AB26" s="734"/>
      <c r="AC26" s="316">
        <f t="shared" si="23"/>
        <v>0</v>
      </c>
      <c r="AD26" s="720"/>
      <c r="AE26" s="736"/>
      <c r="AF26" s="316">
        <f t="shared" si="24"/>
        <v>0</v>
      </c>
      <c r="AG26" s="720"/>
      <c r="AH26" s="738"/>
      <c r="AI26" s="316">
        <f t="shared" si="25"/>
        <v>0</v>
      </c>
      <c r="AJ26" s="720"/>
    </row>
    <row r="27" spans="1:36" x14ac:dyDescent="0.25">
      <c r="A27" s="318"/>
      <c r="B27" s="316"/>
      <c r="C27" s="719"/>
      <c r="D27" s="763"/>
      <c r="E27" s="761"/>
      <c r="F27" s="761"/>
      <c r="G27" s="761"/>
      <c r="H27" s="762"/>
      <c r="I27" s="480"/>
      <c r="J27" s="434">
        <f t="shared" si="5"/>
        <v>0</v>
      </c>
      <c r="K27" s="480"/>
      <c r="L27" s="356">
        <f t="shared" si="6"/>
        <v>0</v>
      </c>
      <c r="M27" s="480"/>
      <c r="N27" s="356">
        <f t="shared" si="7"/>
        <v>0</v>
      </c>
      <c r="O27" s="480"/>
      <c r="P27" s="356">
        <f t="shared" si="8"/>
        <v>0</v>
      </c>
      <c r="Q27" s="480"/>
      <c r="R27" s="356">
        <f t="shared" si="9"/>
        <v>0</v>
      </c>
      <c r="S27" s="654"/>
      <c r="T27" s="642">
        <f t="shared" si="2"/>
        <v>0</v>
      </c>
      <c r="U27" s="396"/>
      <c r="W27" s="316">
        <f t="shared" si="21"/>
        <v>0</v>
      </c>
      <c r="X27" s="719"/>
      <c r="Y27" s="731"/>
      <c r="Z27" s="316">
        <f t="shared" si="22"/>
        <v>0</v>
      </c>
      <c r="AA27" s="719"/>
      <c r="AB27" s="734"/>
      <c r="AC27" s="316">
        <f t="shared" si="23"/>
        <v>0</v>
      </c>
      <c r="AD27" s="719"/>
      <c r="AE27" s="736"/>
      <c r="AF27" s="316">
        <f t="shared" si="24"/>
        <v>0</v>
      </c>
      <c r="AG27" s="719"/>
      <c r="AH27" s="738"/>
      <c r="AI27" s="316">
        <f t="shared" si="25"/>
        <v>0</v>
      </c>
      <c r="AJ27" s="719"/>
    </row>
    <row r="28" spans="1:36" x14ac:dyDescent="0.25">
      <c r="A28" s="929" t="s">
        <v>98</v>
      </c>
      <c r="B28" s="928"/>
      <c r="C28" s="930"/>
      <c r="D28" s="928"/>
      <c r="E28" s="928"/>
      <c r="F28" s="928"/>
      <c r="G28" s="928"/>
      <c r="H28" s="928"/>
      <c r="I28" s="758"/>
      <c r="J28" s="489">
        <f>SUM(J16:J27)</f>
        <v>0</v>
      </c>
      <c r="K28" s="484"/>
      <c r="L28" s="484">
        <f t="shared" ref="L28:R28" si="26">SUM(L16:L27)</f>
        <v>0</v>
      </c>
      <c r="M28" s="484"/>
      <c r="N28" s="484">
        <f t="shared" si="26"/>
        <v>0</v>
      </c>
      <c r="O28" s="484"/>
      <c r="P28" s="484">
        <f t="shared" si="26"/>
        <v>0</v>
      </c>
      <c r="Q28" s="484"/>
      <c r="R28" s="484">
        <f t="shared" si="26"/>
        <v>0</v>
      </c>
      <c r="S28" s="654"/>
      <c r="T28" s="661">
        <f>SUM(J28+L28+N28+P28+R28)</f>
        <v>0</v>
      </c>
      <c r="U28" s="396"/>
    </row>
    <row r="29" spans="1:36" x14ac:dyDescent="0.25">
      <c r="A29" s="320"/>
      <c r="B29" s="321"/>
      <c r="C29" s="321"/>
      <c r="D29" s="321"/>
      <c r="E29" s="321"/>
      <c r="F29" s="321"/>
      <c r="G29" s="321"/>
      <c r="H29" s="321"/>
      <c r="I29" s="759"/>
      <c r="J29" s="510"/>
      <c r="K29" s="510"/>
      <c r="L29" s="510"/>
      <c r="M29" s="510"/>
      <c r="N29" s="510"/>
      <c r="O29" s="510"/>
      <c r="P29" s="510"/>
      <c r="Q29" s="510"/>
      <c r="R29" s="496"/>
      <c r="S29" s="654"/>
      <c r="T29" s="657"/>
      <c r="U29" s="396"/>
    </row>
    <row r="30" spans="1:36" ht="27.6" x14ac:dyDescent="0.25">
      <c r="A30" s="765" t="s">
        <v>1</v>
      </c>
      <c r="B30" s="423" t="s">
        <v>92</v>
      </c>
      <c r="C30" s="400" t="s">
        <v>177</v>
      </c>
      <c r="D30" s="336" t="s">
        <v>214</v>
      </c>
      <c r="E30" s="336" t="s">
        <v>215</v>
      </c>
      <c r="F30" s="336" t="s">
        <v>216</v>
      </c>
      <c r="G30" s="336" t="s">
        <v>217</v>
      </c>
      <c r="H30" s="429" t="s">
        <v>218</v>
      </c>
      <c r="I30" s="480"/>
      <c r="J30" s="512"/>
      <c r="K30" s="480"/>
      <c r="L30" s="512"/>
      <c r="M30" s="480"/>
      <c r="N30" s="512"/>
      <c r="O30" s="480"/>
      <c r="P30" s="512"/>
      <c r="Q30" s="480"/>
      <c r="R30" s="524"/>
      <c r="S30" s="654"/>
      <c r="T30" s="524"/>
      <c r="U30" s="396"/>
      <c r="W30" s="423" t="s">
        <v>92</v>
      </c>
      <c r="X30" s="423" t="s">
        <v>177</v>
      </c>
      <c r="Y30" s="730"/>
      <c r="Z30" s="423" t="s">
        <v>92</v>
      </c>
      <c r="AA30" s="423" t="s">
        <v>177</v>
      </c>
      <c r="AB30" s="733"/>
      <c r="AC30" s="423" t="s">
        <v>92</v>
      </c>
      <c r="AD30" s="423" t="s">
        <v>177</v>
      </c>
      <c r="AE30" s="735"/>
      <c r="AF30" s="423" t="s">
        <v>92</v>
      </c>
      <c r="AG30" s="423" t="s">
        <v>177</v>
      </c>
      <c r="AH30" s="737"/>
      <c r="AI30" s="423" t="s">
        <v>92</v>
      </c>
      <c r="AJ30" s="423" t="s">
        <v>177</v>
      </c>
    </row>
    <row r="31" spans="1:36" x14ac:dyDescent="0.25">
      <c r="A31" s="684" t="s">
        <v>289</v>
      </c>
      <c r="B31" s="683"/>
      <c r="C31" s="683"/>
      <c r="D31" s="683"/>
      <c r="E31" s="683"/>
      <c r="F31" s="683"/>
      <c r="G31" s="683"/>
      <c r="H31" s="683"/>
      <c r="I31" s="757"/>
      <c r="J31" s="685"/>
      <c r="K31" s="685"/>
      <c r="L31" s="685"/>
      <c r="M31" s="685"/>
      <c r="N31" s="685"/>
      <c r="O31" s="685"/>
      <c r="P31" s="685"/>
      <c r="Q31" s="685"/>
      <c r="R31" s="685"/>
      <c r="S31" s="654"/>
      <c r="T31" s="689"/>
      <c r="U31" s="396"/>
      <c r="W31" s="685"/>
      <c r="X31" s="685"/>
      <c r="Y31" s="730"/>
      <c r="Z31" s="685"/>
      <c r="AA31" s="685"/>
      <c r="AB31" s="733"/>
      <c r="AC31" s="685"/>
      <c r="AD31" s="685"/>
      <c r="AE31" s="735"/>
      <c r="AF31" s="685"/>
      <c r="AG31" s="685"/>
      <c r="AH31" s="737"/>
      <c r="AI31" s="685"/>
      <c r="AJ31" s="685"/>
    </row>
    <row r="32" spans="1:36" x14ac:dyDescent="0.25">
      <c r="A32" s="315"/>
      <c r="B32" s="316"/>
      <c r="C32" s="316">
        <f t="shared" ref="C32:C36" si="27">B32/9*3</f>
        <v>0</v>
      </c>
      <c r="D32" s="763"/>
      <c r="E32" s="761"/>
      <c r="F32" s="761"/>
      <c r="G32" s="761"/>
      <c r="H32" s="762"/>
      <c r="I32" s="480"/>
      <c r="J32" s="434">
        <f>B32*D32</f>
        <v>0</v>
      </c>
      <c r="K32" s="480"/>
      <c r="L32" s="356">
        <f>Z32*E32</f>
        <v>0</v>
      </c>
      <c r="M32" s="480"/>
      <c r="N32" s="356">
        <f>AC32*F32</f>
        <v>0</v>
      </c>
      <c r="O32" s="480"/>
      <c r="P32" s="356">
        <f>AF32*G32</f>
        <v>0</v>
      </c>
      <c r="Q32" s="480"/>
      <c r="R32" s="356">
        <f>AI32*H32</f>
        <v>0</v>
      </c>
      <c r="S32" s="654"/>
      <c r="T32" s="642">
        <f t="shared" ref="T32:T36" si="28">SUM(J32+L32+N32+P32+R32)</f>
        <v>0</v>
      </c>
      <c r="U32" s="396"/>
      <c r="W32" s="316">
        <f>B32</f>
        <v>0</v>
      </c>
      <c r="X32" s="316">
        <f t="shared" ref="X32:X36" si="29">W32/9*3</f>
        <v>0</v>
      </c>
      <c r="Y32" s="731"/>
      <c r="Z32" s="316">
        <f>W32*1.03</f>
        <v>0</v>
      </c>
      <c r="AA32" s="316">
        <f>Z32/9*3</f>
        <v>0</v>
      </c>
      <c r="AB32" s="734"/>
      <c r="AC32" s="316">
        <f>Z32*1.03</f>
        <v>0</v>
      </c>
      <c r="AD32" s="316">
        <f>AC32/9*3</f>
        <v>0</v>
      </c>
      <c r="AE32" s="736"/>
      <c r="AF32" s="316">
        <f>AC32*1.03</f>
        <v>0</v>
      </c>
      <c r="AG32" s="316">
        <f>AF32/9*3</f>
        <v>0</v>
      </c>
      <c r="AH32" s="738"/>
      <c r="AI32" s="316">
        <f>AF32*1.03</f>
        <v>0</v>
      </c>
      <c r="AJ32" s="316">
        <f t="shared" ref="AJ32:AJ36" si="30">AI32/9*3</f>
        <v>0</v>
      </c>
    </row>
    <row r="33" spans="1:36" x14ac:dyDescent="0.25">
      <c r="A33" s="318"/>
      <c r="B33" s="316"/>
      <c r="C33" s="316">
        <f t="shared" si="27"/>
        <v>0</v>
      </c>
      <c r="D33" s="763"/>
      <c r="E33" s="761"/>
      <c r="F33" s="761"/>
      <c r="G33" s="761"/>
      <c r="H33" s="762"/>
      <c r="I33" s="480"/>
      <c r="J33" s="434">
        <f t="shared" ref="J33:J36" si="31">B33*D33</f>
        <v>0</v>
      </c>
      <c r="K33" s="480"/>
      <c r="L33" s="356">
        <f t="shared" ref="L33:L36" si="32">Z33*E33</f>
        <v>0</v>
      </c>
      <c r="M33" s="480"/>
      <c r="N33" s="356">
        <f t="shared" ref="N33:N36" si="33">AC33*F33</f>
        <v>0</v>
      </c>
      <c r="O33" s="480"/>
      <c r="P33" s="356">
        <f t="shared" ref="P33:P36" si="34">AF33*G33</f>
        <v>0</v>
      </c>
      <c r="Q33" s="480"/>
      <c r="R33" s="356">
        <f t="shared" ref="R33:R36" si="35">AI33*H33</f>
        <v>0</v>
      </c>
      <c r="S33" s="654"/>
      <c r="T33" s="642">
        <f t="shared" si="28"/>
        <v>0</v>
      </c>
      <c r="U33" s="396"/>
      <c r="W33" s="316">
        <f t="shared" ref="W33:W36" si="36">B33</f>
        <v>0</v>
      </c>
      <c r="X33" s="316">
        <f t="shared" si="29"/>
        <v>0</v>
      </c>
      <c r="Y33" s="731"/>
      <c r="Z33" s="316">
        <f t="shared" ref="Z33:Z36" si="37">W33*1.03</f>
        <v>0</v>
      </c>
      <c r="AA33" s="316">
        <f t="shared" ref="AA33:AA36" si="38">Z33/9*3</f>
        <v>0</v>
      </c>
      <c r="AB33" s="734"/>
      <c r="AC33" s="316">
        <f t="shared" ref="AC33:AC36" si="39">Z33*1.03</f>
        <v>0</v>
      </c>
      <c r="AD33" s="316">
        <f t="shared" ref="AD33:AD36" si="40">AC33/9*3</f>
        <v>0</v>
      </c>
      <c r="AE33" s="736"/>
      <c r="AF33" s="316">
        <f t="shared" ref="AF33:AF36" si="41">AC33*1.03</f>
        <v>0</v>
      </c>
      <c r="AG33" s="316">
        <f t="shared" ref="AG33:AG36" si="42">AF33/9*3</f>
        <v>0</v>
      </c>
      <c r="AH33" s="738"/>
      <c r="AI33" s="316">
        <f t="shared" ref="AI33:AI36" si="43">AF33*1.03</f>
        <v>0</v>
      </c>
      <c r="AJ33" s="316">
        <f t="shared" si="30"/>
        <v>0</v>
      </c>
    </row>
    <row r="34" spans="1:36" x14ac:dyDescent="0.25">
      <c r="A34" s="318"/>
      <c r="B34" s="316"/>
      <c r="C34" s="316">
        <f t="shared" si="27"/>
        <v>0</v>
      </c>
      <c r="D34" s="763"/>
      <c r="E34" s="761"/>
      <c r="F34" s="761"/>
      <c r="G34" s="761"/>
      <c r="H34" s="762"/>
      <c r="I34" s="480"/>
      <c r="J34" s="434">
        <f t="shared" si="31"/>
        <v>0</v>
      </c>
      <c r="K34" s="480"/>
      <c r="L34" s="356">
        <f t="shared" si="32"/>
        <v>0</v>
      </c>
      <c r="M34" s="480"/>
      <c r="N34" s="356">
        <f t="shared" si="33"/>
        <v>0</v>
      </c>
      <c r="O34" s="480"/>
      <c r="P34" s="356">
        <f t="shared" si="34"/>
        <v>0</v>
      </c>
      <c r="Q34" s="480"/>
      <c r="R34" s="356">
        <f t="shared" si="35"/>
        <v>0</v>
      </c>
      <c r="S34" s="654"/>
      <c r="T34" s="642">
        <f t="shared" si="28"/>
        <v>0</v>
      </c>
      <c r="U34" s="396"/>
      <c r="W34" s="316">
        <f t="shared" si="36"/>
        <v>0</v>
      </c>
      <c r="X34" s="316">
        <f t="shared" si="29"/>
        <v>0</v>
      </c>
      <c r="Y34" s="731"/>
      <c r="Z34" s="316">
        <f t="shared" si="37"/>
        <v>0</v>
      </c>
      <c r="AA34" s="316">
        <f t="shared" si="38"/>
        <v>0</v>
      </c>
      <c r="AB34" s="734"/>
      <c r="AC34" s="316">
        <f t="shared" si="39"/>
        <v>0</v>
      </c>
      <c r="AD34" s="316">
        <f t="shared" si="40"/>
        <v>0</v>
      </c>
      <c r="AE34" s="736"/>
      <c r="AF34" s="316">
        <f t="shared" si="41"/>
        <v>0</v>
      </c>
      <c r="AG34" s="316">
        <f t="shared" si="42"/>
        <v>0</v>
      </c>
      <c r="AH34" s="738"/>
      <c r="AI34" s="316">
        <f t="shared" si="43"/>
        <v>0</v>
      </c>
      <c r="AJ34" s="316">
        <f t="shared" si="30"/>
        <v>0</v>
      </c>
    </row>
    <row r="35" spans="1:36" x14ac:dyDescent="0.25">
      <c r="A35" s="318"/>
      <c r="B35" s="316"/>
      <c r="C35" s="316">
        <f t="shared" si="27"/>
        <v>0</v>
      </c>
      <c r="D35" s="763"/>
      <c r="E35" s="761"/>
      <c r="F35" s="761"/>
      <c r="G35" s="761"/>
      <c r="H35" s="762"/>
      <c r="I35" s="480"/>
      <c r="J35" s="434">
        <f t="shared" si="31"/>
        <v>0</v>
      </c>
      <c r="K35" s="480"/>
      <c r="L35" s="356">
        <f t="shared" si="32"/>
        <v>0</v>
      </c>
      <c r="M35" s="480"/>
      <c r="N35" s="356">
        <f t="shared" si="33"/>
        <v>0</v>
      </c>
      <c r="O35" s="480"/>
      <c r="P35" s="356">
        <f t="shared" si="34"/>
        <v>0</v>
      </c>
      <c r="Q35" s="480"/>
      <c r="R35" s="356">
        <f t="shared" si="35"/>
        <v>0</v>
      </c>
      <c r="S35" s="654"/>
      <c r="T35" s="642">
        <f t="shared" si="28"/>
        <v>0</v>
      </c>
      <c r="U35" s="396"/>
      <c r="W35" s="316">
        <f t="shared" si="36"/>
        <v>0</v>
      </c>
      <c r="X35" s="316">
        <f t="shared" si="29"/>
        <v>0</v>
      </c>
      <c r="Y35" s="731"/>
      <c r="Z35" s="316">
        <f t="shared" si="37"/>
        <v>0</v>
      </c>
      <c r="AA35" s="316">
        <f t="shared" si="38"/>
        <v>0</v>
      </c>
      <c r="AB35" s="734"/>
      <c r="AC35" s="316">
        <f t="shared" si="39"/>
        <v>0</v>
      </c>
      <c r="AD35" s="316">
        <f t="shared" si="40"/>
        <v>0</v>
      </c>
      <c r="AE35" s="736"/>
      <c r="AF35" s="316">
        <f t="shared" si="41"/>
        <v>0</v>
      </c>
      <c r="AG35" s="316">
        <f t="shared" si="42"/>
        <v>0</v>
      </c>
      <c r="AH35" s="738"/>
      <c r="AI35" s="316">
        <f t="shared" si="43"/>
        <v>0</v>
      </c>
      <c r="AJ35" s="316">
        <f t="shared" si="30"/>
        <v>0</v>
      </c>
    </row>
    <row r="36" spans="1:36" x14ac:dyDescent="0.25">
      <c r="A36" s="318"/>
      <c r="B36" s="316"/>
      <c r="C36" s="316">
        <f t="shared" si="27"/>
        <v>0</v>
      </c>
      <c r="D36" s="763"/>
      <c r="E36" s="761"/>
      <c r="F36" s="761"/>
      <c r="G36" s="761"/>
      <c r="H36" s="762"/>
      <c r="I36" s="480"/>
      <c r="J36" s="434">
        <f t="shared" si="31"/>
        <v>0</v>
      </c>
      <c r="K36" s="480"/>
      <c r="L36" s="356">
        <f t="shared" si="32"/>
        <v>0</v>
      </c>
      <c r="M36" s="480"/>
      <c r="N36" s="356">
        <f t="shared" si="33"/>
        <v>0</v>
      </c>
      <c r="O36" s="480"/>
      <c r="P36" s="356">
        <f t="shared" si="34"/>
        <v>0</v>
      </c>
      <c r="Q36" s="480"/>
      <c r="R36" s="356">
        <f t="shared" si="35"/>
        <v>0</v>
      </c>
      <c r="S36" s="654"/>
      <c r="T36" s="642">
        <f t="shared" si="28"/>
        <v>0</v>
      </c>
      <c r="U36" s="396"/>
      <c r="W36" s="316">
        <f t="shared" si="36"/>
        <v>0</v>
      </c>
      <c r="X36" s="316">
        <f t="shared" si="29"/>
        <v>0</v>
      </c>
      <c r="Y36" s="731"/>
      <c r="Z36" s="316">
        <f t="shared" si="37"/>
        <v>0</v>
      </c>
      <c r="AA36" s="316">
        <f t="shared" si="38"/>
        <v>0</v>
      </c>
      <c r="AB36" s="734"/>
      <c r="AC36" s="316">
        <f t="shared" si="39"/>
        <v>0</v>
      </c>
      <c r="AD36" s="316">
        <f t="shared" si="40"/>
        <v>0</v>
      </c>
      <c r="AE36" s="736"/>
      <c r="AF36" s="316">
        <f t="shared" si="41"/>
        <v>0</v>
      </c>
      <c r="AG36" s="316">
        <f t="shared" si="42"/>
        <v>0</v>
      </c>
      <c r="AH36" s="738"/>
      <c r="AI36" s="316">
        <f t="shared" si="43"/>
        <v>0</v>
      </c>
      <c r="AJ36" s="316">
        <f t="shared" si="30"/>
        <v>0</v>
      </c>
    </row>
    <row r="37" spans="1:36" x14ac:dyDescent="0.25">
      <c r="A37" s="721" t="s">
        <v>290</v>
      </c>
      <c r="B37" s="683"/>
      <c r="C37" s="681"/>
      <c r="D37" s="683"/>
      <c r="E37" s="683"/>
      <c r="F37" s="683"/>
      <c r="G37" s="683"/>
      <c r="H37" s="683"/>
      <c r="I37" s="757"/>
      <c r="J37" s="685"/>
      <c r="K37" s="685"/>
      <c r="L37" s="685"/>
      <c r="M37" s="685"/>
      <c r="N37" s="685"/>
      <c r="O37" s="685"/>
      <c r="P37" s="685"/>
      <c r="Q37" s="685"/>
      <c r="R37" s="685"/>
      <c r="S37" s="654"/>
      <c r="T37" s="689"/>
      <c r="U37" s="396"/>
      <c r="W37" s="685"/>
      <c r="X37" s="685"/>
      <c r="Y37" s="730"/>
      <c r="Z37" s="685"/>
      <c r="AA37" s="685"/>
      <c r="AB37" s="733"/>
      <c r="AC37" s="685"/>
      <c r="AD37" s="685"/>
      <c r="AE37" s="735"/>
      <c r="AF37" s="685"/>
      <c r="AG37" s="685"/>
      <c r="AH37" s="737"/>
      <c r="AI37" s="685"/>
      <c r="AJ37" s="685"/>
    </row>
    <row r="38" spans="1:36" x14ac:dyDescent="0.25">
      <c r="B38" s="316"/>
      <c r="C38" s="720"/>
      <c r="D38" s="763"/>
      <c r="E38" s="761"/>
      <c r="F38" s="761"/>
      <c r="G38" s="761"/>
      <c r="H38" s="762"/>
      <c r="I38" s="480"/>
      <c r="J38" s="434">
        <f>B38*D38</f>
        <v>0</v>
      </c>
      <c r="K38" s="480"/>
      <c r="L38" s="356">
        <f>Z38*E38</f>
        <v>0</v>
      </c>
      <c r="M38" s="480"/>
      <c r="N38" s="356">
        <f>AC38*F38</f>
        <v>0</v>
      </c>
      <c r="O38" s="480"/>
      <c r="P38" s="356">
        <f>AF38*G38</f>
        <v>0</v>
      </c>
      <c r="Q38" s="480"/>
      <c r="R38" s="356">
        <f>AI38*H38</f>
        <v>0</v>
      </c>
      <c r="S38" s="654"/>
      <c r="T38" s="642">
        <f t="shared" ref="T38" si="44">SUM(J38+L38+N38+P38+R38)</f>
        <v>0</v>
      </c>
      <c r="U38" s="396"/>
      <c r="W38" s="316">
        <f>B38</f>
        <v>0</v>
      </c>
      <c r="X38" s="722"/>
      <c r="Y38" s="731"/>
      <c r="Z38" s="316">
        <f>W38*1.03</f>
        <v>0</v>
      </c>
      <c r="AA38" s="722"/>
      <c r="AB38" s="734"/>
      <c r="AC38" s="316">
        <f>Z38*1.03</f>
        <v>0</v>
      </c>
      <c r="AD38" s="722"/>
      <c r="AE38" s="736"/>
      <c r="AF38" s="316">
        <f>AC38*1.03</f>
        <v>0</v>
      </c>
      <c r="AG38" s="722"/>
      <c r="AH38" s="738"/>
      <c r="AI38" s="316">
        <f>AF38*1.03</f>
        <v>0</v>
      </c>
      <c r="AJ38" s="722"/>
    </row>
    <row r="39" spans="1:36" x14ac:dyDescent="0.25">
      <c r="A39" s="318"/>
      <c r="B39" s="316"/>
      <c r="C39" s="720"/>
      <c r="D39" s="763"/>
      <c r="E39" s="761"/>
      <c r="F39" s="761"/>
      <c r="G39" s="761"/>
      <c r="H39" s="762"/>
      <c r="I39" s="480"/>
      <c r="J39" s="434">
        <f t="shared" ref="J39:J42" si="45">B39*D39</f>
        <v>0</v>
      </c>
      <c r="K39" s="480"/>
      <c r="L39" s="356">
        <f t="shared" ref="L39:L42" si="46">Z39*E39</f>
        <v>0</v>
      </c>
      <c r="M39" s="480"/>
      <c r="N39" s="356">
        <f t="shared" ref="N39:N42" si="47">AC39*F39</f>
        <v>0</v>
      </c>
      <c r="O39" s="480"/>
      <c r="P39" s="356">
        <f t="shared" ref="P39:P42" si="48">AF39*G39</f>
        <v>0</v>
      </c>
      <c r="Q39" s="480"/>
      <c r="R39" s="356">
        <f t="shared" ref="R39:R42" si="49">AI39*H39</f>
        <v>0</v>
      </c>
      <c r="S39" s="654"/>
      <c r="T39" s="642">
        <f t="shared" ref="T39:T42" si="50">SUM(J39+L39+N39+P39+R39)</f>
        <v>0</v>
      </c>
      <c r="U39" s="396"/>
      <c r="W39" s="316">
        <f t="shared" ref="W39:W42" si="51">B39</f>
        <v>0</v>
      </c>
      <c r="X39" s="720"/>
      <c r="Y39" s="731"/>
      <c r="Z39" s="316">
        <f t="shared" ref="Z39:Z42" si="52">W39*1.03</f>
        <v>0</v>
      </c>
      <c r="AA39" s="720"/>
      <c r="AB39" s="734"/>
      <c r="AC39" s="316">
        <f t="shared" ref="AC39:AC42" si="53">Z39*1.03</f>
        <v>0</v>
      </c>
      <c r="AD39" s="720"/>
      <c r="AE39" s="736"/>
      <c r="AF39" s="316">
        <f t="shared" ref="AF39:AF42" si="54">AC39*1.03</f>
        <v>0</v>
      </c>
      <c r="AG39" s="720"/>
      <c r="AH39" s="738"/>
      <c r="AI39" s="316">
        <f t="shared" ref="AI39:AI42" si="55">AF39*1.03</f>
        <v>0</v>
      </c>
      <c r="AJ39" s="720"/>
    </row>
    <row r="40" spans="1:36" x14ac:dyDescent="0.25">
      <c r="A40" s="546"/>
      <c r="B40" s="316"/>
      <c r="C40" s="720"/>
      <c r="D40" s="763"/>
      <c r="E40" s="761"/>
      <c r="F40" s="761"/>
      <c r="G40" s="761"/>
      <c r="H40" s="762"/>
      <c r="I40" s="480"/>
      <c r="J40" s="434">
        <f t="shared" si="45"/>
        <v>0</v>
      </c>
      <c r="K40" s="480"/>
      <c r="L40" s="356">
        <f t="shared" si="46"/>
        <v>0</v>
      </c>
      <c r="M40" s="480"/>
      <c r="N40" s="356">
        <f t="shared" si="47"/>
        <v>0</v>
      </c>
      <c r="O40" s="480"/>
      <c r="P40" s="356">
        <f t="shared" si="48"/>
        <v>0</v>
      </c>
      <c r="Q40" s="480"/>
      <c r="R40" s="356">
        <f t="shared" si="49"/>
        <v>0</v>
      </c>
      <c r="S40" s="654"/>
      <c r="T40" s="642">
        <f t="shared" si="50"/>
        <v>0</v>
      </c>
      <c r="U40" s="396"/>
      <c r="W40" s="316">
        <f t="shared" si="51"/>
        <v>0</v>
      </c>
      <c r="X40" s="720"/>
      <c r="Y40" s="731"/>
      <c r="Z40" s="316">
        <f t="shared" si="52"/>
        <v>0</v>
      </c>
      <c r="AA40" s="720"/>
      <c r="AB40" s="734"/>
      <c r="AC40" s="316">
        <f t="shared" si="53"/>
        <v>0</v>
      </c>
      <c r="AD40" s="720"/>
      <c r="AE40" s="736"/>
      <c r="AF40" s="316">
        <f t="shared" si="54"/>
        <v>0</v>
      </c>
      <c r="AG40" s="720"/>
      <c r="AH40" s="738"/>
      <c r="AI40" s="316">
        <f t="shared" si="55"/>
        <v>0</v>
      </c>
      <c r="AJ40" s="720"/>
    </row>
    <row r="41" spans="1:36" x14ac:dyDescent="0.25">
      <c r="A41" s="546"/>
      <c r="B41" s="316"/>
      <c r="C41" s="720"/>
      <c r="D41" s="763"/>
      <c r="E41" s="761"/>
      <c r="F41" s="761"/>
      <c r="G41" s="761"/>
      <c r="H41" s="762"/>
      <c r="I41" s="480"/>
      <c r="J41" s="434">
        <f t="shared" si="45"/>
        <v>0</v>
      </c>
      <c r="K41" s="480"/>
      <c r="L41" s="356">
        <f t="shared" si="46"/>
        <v>0</v>
      </c>
      <c r="M41" s="480"/>
      <c r="N41" s="356">
        <f t="shared" si="47"/>
        <v>0</v>
      </c>
      <c r="O41" s="480"/>
      <c r="P41" s="356">
        <f t="shared" si="48"/>
        <v>0</v>
      </c>
      <c r="Q41" s="480"/>
      <c r="R41" s="356">
        <f t="shared" si="49"/>
        <v>0</v>
      </c>
      <c r="S41" s="654"/>
      <c r="T41" s="642">
        <f t="shared" si="50"/>
        <v>0</v>
      </c>
      <c r="U41" s="396"/>
      <c r="W41" s="316">
        <f t="shared" si="51"/>
        <v>0</v>
      </c>
      <c r="X41" s="720"/>
      <c r="Y41" s="731"/>
      <c r="Z41" s="316">
        <f t="shared" si="52"/>
        <v>0</v>
      </c>
      <c r="AA41" s="720"/>
      <c r="AB41" s="734"/>
      <c r="AC41" s="316">
        <f t="shared" si="53"/>
        <v>0</v>
      </c>
      <c r="AD41" s="720"/>
      <c r="AE41" s="736"/>
      <c r="AF41" s="316">
        <f t="shared" si="54"/>
        <v>0</v>
      </c>
      <c r="AG41" s="720"/>
      <c r="AH41" s="738"/>
      <c r="AI41" s="316">
        <f t="shared" si="55"/>
        <v>0</v>
      </c>
      <c r="AJ41" s="720"/>
    </row>
    <row r="42" spans="1:36" x14ac:dyDescent="0.25">
      <c r="A42" s="318"/>
      <c r="B42" s="316"/>
      <c r="C42" s="719"/>
      <c r="D42" s="763"/>
      <c r="E42" s="761"/>
      <c r="F42" s="761"/>
      <c r="G42" s="761"/>
      <c r="H42" s="762"/>
      <c r="I42" s="480"/>
      <c r="J42" s="434">
        <f t="shared" si="45"/>
        <v>0</v>
      </c>
      <c r="K42" s="480"/>
      <c r="L42" s="356">
        <f t="shared" si="46"/>
        <v>0</v>
      </c>
      <c r="M42" s="480"/>
      <c r="N42" s="356">
        <f t="shared" si="47"/>
        <v>0</v>
      </c>
      <c r="O42" s="480"/>
      <c r="P42" s="356">
        <f t="shared" si="48"/>
        <v>0</v>
      </c>
      <c r="Q42" s="480"/>
      <c r="R42" s="356">
        <f t="shared" si="49"/>
        <v>0</v>
      </c>
      <c r="S42" s="654"/>
      <c r="T42" s="642">
        <f t="shared" si="50"/>
        <v>0</v>
      </c>
      <c r="U42" s="396"/>
      <c r="W42" s="316">
        <f t="shared" si="51"/>
        <v>0</v>
      </c>
      <c r="X42" s="719"/>
      <c r="Y42" s="731"/>
      <c r="Z42" s="316">
        <f t="shared" si="52"/>
        <v>0</v>
      </c>
      <c r="AA42" s="719"/>
      <c r="AB42" s="734"/>
      <c r="AC42" s="316">
        <f t="shared" si="53"/>
        <v>0</v>
      </c>
      <c r="AD42" s="719"/>
      <c r="AE42" s="736"/>
      <c r="AF42" s="316">
        <f t="shared" si="54"/>
        <v>0</v>
      </c>
      <c r="AG42" s="719"/>
      <c r="AH42" s="738"/>
      <c r="AI42" s="316">
        <f t="shared" si="55"/>
        <v>0</v>
      </c>
      <c r="AJ42" s="719"/>
    </row>
    <row r="43" spans="1:36" x14ac:dyDescent="0.25">
      <c r="A43" s="929" t="s">
        <v>98</v>
      </c>
      <c r="B43" s="928"/>
      <c r="C43" s="928"/>
      <c r="D43" s="928"/>
      <c r="E43" s="928"/>
      <c r="F43" s="928"/>
      <c r="G43" s="928"/>
      <c r="H43" s="928"/>
      <c r="I43" s="758"/>
      <c r="J43" s="488">
        <f>SUM(J31:J42)</f>
        <v>0</v>
      </c>
      <c r="K43" s="484"/>
      <c r="L43" s="490">
        <f>SUM(L31:L42)</f>
        <v>0</v>
      </c>
      <c r="M43" s="484"/>
      <c r="N43" s="490">
        <f>SUM(N31:N42)</f>
        <v>0</v>
      </c>
      <c r="O43" s="484"/>
      <c r="P43" s="490">
        <f>SUM(P31:P42)</f>
        <v>0</v>
      </c>
      <c r="Q43" s="484"/>
      <c r="R43" s="490">
        <f>SUM(R31:R42)</f>
        <v>0</v>
      </c>
      <c r="S43" s="654"/>
      <c r="T43" s="661">
        <f>SUM(J43+L43+N43+P43+R43)</f>
        <v>0</v>
      </c>
      <c r="U43" s="396"/>
    </row>
    <row r="44" spans="1:36" x14ac:dyDescent="0.25">
      <c r="A44" s="320"/>
      <c r="B44" s="321"/>
      <c r="C44" s="321"/>
      <c r="D44" s="321"/>
      <c r="E44" s="321"/>
      <c r="F44" s="321"/>
      <c r="G44" s="321"/>
      <c r="H44" s="321"/>
      <c r="I44" s="759"/>
      <c r="J44" s="510"/>
      <c r="K44" s="510"/>
      <c r="L44" s="510"/>
      <c r="M44" s="510"/>
      <c r="N44" s="510"/>
      <c r="O44" s="510"/>
      <c r="P44" s="510"/>
      <c r="Q44" s="510"/>
      <c r="R44" s="496"/>
      <c r="S44" s="654"/>
      <c r="T44" s="645"/>
      <c r="U44" s="396"/>
    </row>
    <row r="45" spans="1:36" ht="27.6" x14ac:dyDescent="0.25">
      <c r="A45" s="766" t="s">
        <v>273</v>
      </c>
      <c r="B45" s="461" t="s">
        <v>279</v>
      </c>
      <c r="C45" s="461" t="s">
        <v>118</v>
      </c>
      <c r="D45" s="423" t="s">
        <v>262</v>
      </c>
      <c r="E45" s="423" t="s">
        <v>263</v>
      </c>
      <c r="F45" s="423" t="s">
        <v>264</v>
      </c>
      <c r="G45" s="423" t="s">
        <v>265</v>
      </c>
      <c r="H45" s="752" t="s">
        <v>266</v>
      </c>
      <c r="I45" s="480"/>
      <c r="J45" s="512"/>
      <c r="K45" s="547"/>
      <c r="L45" s="512"/>
      <c r="M45" s="547"/>
      <c r="N45" s="512"/>
      <c r="O45" s="547"/>
      <c r="P45" s="512"/>
      <c r="Q45" s="547"/>
      <c r="R45" s="524"/>
      <c r="S45" s="686"/>
      <c r="T45" s="524"/>
      <c r="U45" s="396"/>
      <c r="W45" s="423" t="s">
        <v>92</v>
      </c>
      <c r="X45" s="741"/>
      <c r="Y45" s="730"/>
      <c r="Z45" s="423" t="s">
        <v>92</v>
      </c>
      <c r="AA45" s="741"/>
      <c r="AB45" s="733"/>
      <c r="AC45" s="423" t="s">
        <v>92</v>
      </c>
      <c r="AD45" s="741"/>
      <c r="AE45" s="735"/>
      <c r="AF45" s="423" t="s">
        <v>92</v>
      </c>
      <c r="AG45" s="741"/>
      <c r="AH45" s="737"/>
      <c r="AI45" s="423" t="s">
        <v>92</v>
      </c>
      <c r="AJ45" s="741"/>
    </row>
    <row r="46" spans="1:36" ht="13.2" customHeight="1" x14ac:dyDescent="0.25">
      <c r="A46" s="723" t="s">
        <v>292</v>
      </c>
      <c r="B46" s="681"/>
      <c r="C46" s="681"/>
      <c r="D46" s="681"/>
      <c r="E46" s="681"/>
      <c r="F46" s="681"/>
      <c r="G46" s="681"/>
      <c r="H46" s="970"/>
      <c r="I46" s="757"/>
      <c r="J46" s="685"/>
      <c r="K46" s="685"/>
      <c r="L46" s="685"/>
      <c r="M46" s="685"/>
      <c r="N46" s="685"/>
      <c r="O46" s="685"/>
      <c r="P46" s="685"/>
      <c r="Q46" s="685"/>
      <c r="R46" s="685"/>
      <c r="S46" s="654"/>
      <c r="T46" s="689"/>
      <c r="U46" s="396"/>
      <c r="W46" s="685"/>
      <c r="X46" s="685"/>
      <c r="Y46" s="730"/>
      <c r="Z46" s="685"/>
      <c r="AA46" s="685"/>
      <c r="AB46" s="733"/>
      <c r="AC46" s="685"/>
      <c r="AD46" s="685"/>
      <c r="AE46" s="735"/>
      <c r="AF46" s="685"/>
      <c r="AG46" s="685"/>
      <c r="AH46" s="737"/>
      <c r="AI46" s="685"/>
      <c r="AJ46" s="685"/>
    </row>
    <row r="47" spans="1:36" x14ac:dyDescent="0.25">
      <c r="A47" s="711"/>
      <c r="B47" s="714"/>
      <c r="C47" s="712"/>
      <c r="D47" s="740"/>
      <c r="E47" s="740"/>
      <c r="F47" s="740"/>
      <c r="G47" s="740"/>
      <c r="H47" s="753"/>
      <c r="I47" s="480"/>
      <c r="J47" s="481">
        <f>W47*D47</f>
        <v>0</v>
      </c>
      <c r="K47" s="480"/>
      <c r="L47" s="478">
        <f>Z47*E47</f>
        <v>0</v>
      </c>
      <c r="M47" s="480"/>
      <c r="N47" s="478">
        <f>AC47*F47</f>
        <v>0</v>
      </c>
      <c r="O47" s="480"/>
      <c r="P47" s="478">
        <f>AF47*G47</f>
        <v>0</v>
      </c>
      <c r="Q47" s="480"/>
      <c r="R47" s="478">
        <f>AI47*H47</f>
        <v>0</v>
      </c>
      <c r="S47" s="654"/>
      <c r="T47" s="672">
        <f>J47+L47+N47+P47+R47</f>
        <v>0</v>
      </c>
      <c r="U47" s="396"/>
      <c r="W47" s="739">
        <f>C47</f>
        <v>0</v>
      </c>
      <c r="X47" s="742"/>
      <c r="Y47" s="731"/>
      <c r="Z47" s="739">
        <f>W47*1.03</f>
        <v>0</v>
      </c>
      <c r="AA47" s="742"/>
      <c r="AB47" s="734"/>
      <c r="AC47" s="739">
        <f>Z47*1.03</f>
        <v>0</v>
      </c>
      <c r="AD47" s="742"/>
      <c r="AE47" s="736"/>
      <c r="AF47" s="739">
        <f>AC47*1.03</f>
        <v>0</v>
      </c>
      <c r="AG47" s="742"/>
      <c r="AH47" s="738"/>
      <c r="AI47" s="739">
        <f>AF47*1.03</f>
        <v>0</v>
      </c>
      <c r="AJ47" s="742"/>
    </row>
    <row r="48" spans="1:36" x14ac:dyDescent="0.25">
      <c r="A48" s="401"/>
      <c r="B48" s="714"/>
      <c r="C48" s="713"/>
      <c r="D48" s="740"/>
      <c r="E48" s="740"/>
      <c r="F48" s="740"/>
      <c r="G48" s="740"/>
      <c r="H48" s="753"/>
      <c r="I48" s="480"/>
      <c r="J48" s="481">
        <f>W48*D48</f>
        <v>0</v>
      </c>
      <c r="K48" s="480"/>
      <c r="L48" s="478">
        <f t="shared" ref="L48:L49" si="56">Z48*E48</f>
        <v>0</v>
      </c>
      <c r="M48" s="480"/>
      <c r="N48" s="478">
        <f t="shared" ref="N48:N49" si="57">AC48*F48</f>
        <v>0</v>
      </c>
      <c r="O48" s="480"/>
      <c r="P48" s="478">
        <f t="shared" ref="P48:P49" si="58">AF48*G48</f>
        <v>0</v>
      </c>
      <c r="Q48" s="480"/>
      <c r="R48" s="478">
        <f t="shared" ref="R48:R49" si="59">AI48*H48</f>
        <v>0</v>
      </c>
      <c r="S48" s="654"/>
      <c r="T48" s="642">
        <f t="shared" ref="T48:T49" si="60">J48+L48+N48+P48+R48</f>
        <v>0</v>
      </c>
      <c r="U48" s="396"/>
      <c r="W48" s="739">
        <f>C48</f>
        <v>0</v>
      </c>
      <c r="X48" s="742"/>
      <c r="Y48" s="731"/>
      <c r="Z48" s="739">
        <f t="shared" ref="Z48:Z49" si="61">W48*1.03</f>
        <v>0</v>
      </c>
      <c r="AA48" s="742"/>
      <c r="AB48" s="734"/>
      <c r="AC48" s="739">
        <f t="shared" ref="AC48:AC49" si="62">Z48*1.03</f>
        <v>0</v>
      </c>
      <c r="AD48" s="742"/>
      <c r="AE48" s="736"/>
      <c r="AF48" s="739">
        <f t="shared" ref="AF48:AF49" si="63">AC48*1.03</f>
        <v>0</v>
      </c>
      <c r="AG48" s="742"/>
      <c r="AH48" s="738"/>
      <c r="AI48" s="739">
        <f t="shared" ref="AI48:AI49" si="64">AF48*1.03</f>
        <v>0</v>
      </c>
      <c r="AJ48" s="742"/>
    </row>
    <row r="49" spans="1:36" x14ac:dyDescent="0.25">
      <c r="A49" s="401"/>
      <c r="B49" s="682"/>
      <c r="C49" s="713"/>
      <c r="D49" s="740"/>
      <c r="E49" s="740"/>
      <c r="F49" s="740"/>
      <c r="G49" s="740"/>
      <c r="H49" s="753"/>
      <c r="I49" s="480"/>
      <c r="J49" s="481">
        <f>W49*D49</f>
        <v>0</v>
      </c>
      <c r="K49" s="480"/>
      <c r="L49" s="478">
        <f t="shared" si="56"/>
        <v>0</v>
      </c>
      <c r="M49" s="480"/>
      <c r="N49" s="478">
        <f t="shared" si="57"/>
        <v>0</v>
      </c>
      <c r="O49" s="480"/>
      <c r="P49" s="478">
        <f t="shared" si="58"/>
        <v>0</v>
      </c>
      <c r="Q49" s="480"/>
      <c r="R49" s="478">
        <f t="shared" si="59"/>
        <v>0</v>
      </c>
      <c r="S49" s="654"/>
      <c r="T49" s="642">
        <f t="shared" si="60"/>
        <v>0</v>
      </c>
      <c r="U49" s="396"/>
      <c r="W49" s="739">
        <f>C49</f>
        <v>0</v>
      </c>
      <c r="X49" s="742"/>
      <c r="Y49" s="731"/>
      <c r="Z49" s="739">
        <f t="shared" si="61"/>
        <v>0</v>
      </c>
      <c r="AA49" s="742"/>
      <c r="AB49" s="734"/>
      <c r="AC49" s="739">
        <f t="shared" si="62"/>
        <v>0</v>
      </c>
      <c r="AD49" s="742"/>
      <c r="AE49" s="736"/>
      <c r="AF49" s="739">
        <f t="shared" si="63"/>
        <v>0</v>
      </c>
      <c r="AG49" s="742"/>
      <c r="AH49" s="738"/>
      <c r="AI49" s="739">
        <f t="shared" si="64"/>
        <v>0</v>
      </c>
      <c r="AJ49" s="742"/>
    </row>
    <row r="50" spans="1:36" x14ac:dyDescent="0.25">
      <c r="A50" s="942" t="s">
        <v>98</v>
      </c>
      <c r="B50" s="943"/>
      <c r="C50" s="944"/>
      <c r="D50" s="944"/>
      <c r="E50" s="944"/>
      <c r="F50" s="944"/>
      <c r="G50" s="944"/>
      <c r="H50" s="944"/>
      <c r="I50" s="758"/>
      <c r="J50" s="545">
        <f>SUM(J47:J49)</f>
        <v>0</v>
      </c>
      <c r="K50" s="545"/>
      <c r="L50" s="545">
        <f>SUM(L47:L49)</f>
        <v>0</v>
      </c>
      <c r="M50" s="545"/>
      <c r="N50" s="545">
        <f>SUM(N47:N49)</f>
        <v>0</v>
      </c>
      <c r="O50" s="545"/>
      <c r="P50" s="545">
        <f>SUM(P47:P49)</f>
        <v>0</v>
      </c>
      <c r="Q50" s="545"/>
      <c r="R50" s="489">
        <f>SUM(R47:R49)</f>
        <v>0</v>
      </c>
      <c r="S50" s="654"/>
      <c r="T50" s="687">
        <f>J50+L50+N50+P50+R50</f>
        <v>0</v>
      </c>
      <c r="U50" s="396"/>
      <c r="W50" s="743"/>
      <c r="Z50" s="743"/>
      <c r="AC50" s="743"/>
      <c r="AF50" s="743"/>
      <c r="AI50" s="743"/>
    </row>
    <row r="51" spans="1:36" ht="16.2" customHeight="1" x14ac:dyDescent="0.25">
      <c r="A51" s="704" t="s">
        <v>267</v>
      </c>
      <c r="B51" s="461" t="s">
        <v>228</v>
      </c>
      <c r="C51" s="703"/>
      <c r="D51" s="703"/>
      <c r="E51" s="703"/>
      <c r="F51" s="703"/>
      <c r="G51" s="703"/>
      <c r="H51" s="703"/>
      <c r="I51" s="757"/>
      <c r="J51" s="685"/>
      <c r="K51" s="685"/>
      <c r="L51" s="685"/>
      <c r="M51" s="685"/>
      <c r="N51" s="685"/>
      <c r="O51" s="685"/>
      <c r="P51" s="685"/>
      <c r="Q51" s="685"/>
      <c r="R51" s="685"/>
      <c r="S51" s="654"/>
      <c r="T51" s="689"/>
      <c r="U51" s="396"/>
      <c r="W51" s="732"/>
      <c r="X51" s="741"/>
      <c r="Y51" s="730"/>
      <c r="Z51" s="732"/>
      <c r="AA51" s="741"/>
      <c r="AB51" s="733"/>
      <c r="AC51" s="732"/>
      <c r="AD51" s="741"/>
      <c r="AE51" s="735"/>
      <c r="AF51" s="732"/>
      <c r="AG51" s="741"/>
      <c r="AH51" s="737"/>
      <c r="AI51" s="732"/>
      <c r="AJ51" s="741"/>
    </row>
    <row r="52" spans="1:36" x14ac:dyDescent="0.25">
      <c r="A52" s="670"/>
      <c r="B52" s="705"/>
      <c r="C52" s="707"/>
      <c r="D52" s="708"/>
      <c r="E52" s="708"/>
      <c r="F52" s="708"/>
      <c r="G52" s="708"/>
      <c r="H52" s="708"/>
      <c r="I52" s="480"/>
      <c r="J52" s="481">
        <f>W52</f>
        <v>0</v>
      </c>
      <c r="K52" s="480"/>
      <c r="L52" s="478">
        <f>Z52</f>
        <v>0</v>
      </c>
      <c r="M52" s="480"/>
      <c r="N52" s="478">
        <f>AC52</f>
        <v>0</v>
      </c>
      <c r="O52" s="480"/>
      <c r="P52" s="478">
        <f>AF52</f>
        <v>0</v>
      </c>
      <c r="Q52" s="480"/>
      <c r="R52" s="478">
        <f>AI52</f>
        <v>0</v>
      </c>
      <c r="S52" s="664"/>
      <c r="T52" s="688">
        <f>SUM(J52+L52+N52+P52+R52)</f>
        <v>0</v>
      </c>
      <c r="U52" s="396"/>
      <c r="W52" s="316">
        <f>B52</f>
        <v>0</v>
      </c>
      <c r="X52" s="742"/>
      <c r="Y52" s="731"/>
      <c r="Z52" s="316">
        <f>W52*1.03</f>
        <v>0</v>
      </c>
      <c r="AA52" s="742"/>
      <c r="AB52" s="734"/>
      <c r="AC52" s="316">
        <f>Z52*1.03</f>
        <v>0</v>
      </c>
      <c r="AD52" s="742"/>
      <c r="AE52" s="736"/>
      <c r="AF52" s="316">
        <f>AC52*1.03</f>
        <v>0</v>
      </c>
      <c r="AG52" s="742"/>
      <c r="AH52" s="738"/>
      <c r="AI52" s="316">
        <f>AF52*1.03</f>
        <v>0</v>
      </c>
      <c r="AJ52" s="742"/>
    </row>
    <row r="53" spans="1:36" x14ac:dyDescent="0.25">
      <c r="A53" s="318"/>
      <c r="B53" s="706"/>
      <c r="C53" s="709"/>
      <c r="D53" s="710"/>
      <c r="E53" s="710"/>
      <c r="F53" s="710"/>
      <c r="G53" s="710"/>
      <c r="H53" s="710"/>
      <c r="I53" s="480"/>
      <c r="J53" s="434">
        <f>W53</f>
        <v>0</v>
      </c>
      <c r="K53" s="480"/>
      <c r="L53" s="478">
        <f>Z53</f>
        <v>0</v>
      </c>
      <c r="M53" s="480"/>
      <c r="N53" s="478">
        <f>AC53</f>
        <v>0</v>
      </c>
      <c r="O53" s="480"/>
      <c r="P53" s="478">
        <f>AF53</f>
        <v>0</v>
      </c>
      <c r="Q53" s="480"/>
      <c r="R53" s="478">
        <f>AI53</f>
        <v>0</v>
      </c>
      <c r="S53" s="664"/>
      <c r="T53" s="663">
        <f>SUM(J53+L53+N53+P53+R53)</f>
        <v>0</v>
      </c>
      <c r="U53" s="396"/>
      <c r="W53" s="316">
        <f t="shared" ref="W53" si="65">B53</f>
        <v>0</v>
      </c>
      <c r="X53" s="742"/>
      <c r="Y53" s="731"/>
      <c r="Z53" s="316">
        <f t="shared" ref="Z53" si="66">W53*1.03</f>
        <v>0</v>
      </c>
      <c r="AA53" s="742"/>
      <c r="AB53" s="734"/>
      <c r="AC53" s="316">
        <f t="shared" ref="AC53" si="67">Z53*1.03</f>
        <v>0</v>
      </c>
      <c r="AD53" s="742"/>
      <c r="AE53" s="736"/>
      <c r="AF53" s="316">
        <f t="shared" ref="AF53" si="68">AC53*1.03</f>
        <v>0</v>
      </c>
      <c r="AG53" s="742"/>
      <c r="AH53" s="738"/>
      <c r="AI53" s="316">
        <f t="shared" ref="AI53" si="69">AF53*1.03</f>
        <v>0</v>
      </c>
      <c r="AJ53" s="742"/>
    </row>
    <row r="54" spans="1:36" x14ac:dyDescent="0.25">
      <c r="A54" s="929" t="s">
        <v>98</v>
      </c>
      <c r="B54" s="928"/>
      <c r="C54" s="930"/>
      <c r="D54" s="930"/>
      <c r="E54" s="930"/>
      <c r="F54" s="930"/>
      <c r="G54" s="930"/>
      <c r="H54" s="930"/>
      <c r="I54" s="758"/>
      <c r="J54" s="544">
        <f>SUM(J52:J53)</f>
        <v>0</v>
      </c>
      <c r="K54" s="545"/>
      <c r="L54" s="544">
        <f>SUM(L52:L53)</f>
        <v>0</v>
      </c>
      <c r="M54" s="545"/>
      <c r="N54" s="544">
        <f>SUM(N52:N53)</f>
        <v>0</v>
      </c>
      <c r="O54" s="545"/>
      <c r="P54" s="544">
        <f>SUM(P52:P53)</f>
        <v>0</v>
      </c>
      <c r="Q54" s="545"/>
      <c r="R54" s="488">
        <f>SUM(R52:R53)</f>
        <v>0</v>
      </c>
      <c r="S54" s="654"/>
      <c r="T54" s="661">
        <f>SUM(J54+L54+N54+P54+R54)</f>
        <v>0</v>
      </c>
      <c r="U54" s="396"/>
    </row>
    <row r="55" spans="1:36" x14ac:dyDescent="0.25">
      <c r="A55" s="320"/>
      <c r="B55" s="321"/>
      <c r="C55" s="321"/>
      <c r="D55" s="321"/>
      <c r="E55" s="321"/>
      <c r="F55" s="321"/>
      <c r="G55" s="321"/>
      <c r="H55" s="321"/>
      <c r="I55" s="759"/>
      <c r="J55" s="510"/>
      <c r="K55" s="510"/>
      <c r="L55" s="510"/>
      <c r="M55" s="510"/>
      <c r="N55" s="510"/>
      <c r="O55" s="510"/>
      <c r="P55" s="510"/>
      <c r="Q55" s="510"/>
      <c r="R55" s="496"/>
      <c r="S55" s="654"/>
      <c r="T55" s="657"/>
      <c r="U55" s="396"/>
    </row>
    <row r="56" spans="1:36" x14ac:dyDescent="0.25">
      <c r="A56" s="928" t="s">
        <v>9</v>
      </c>
      <c r="B56" s="928"/>
      <c r="C56" s="928"/>
      <c r="D56" s="928"/>
      <c r="E56" s="928"/>
      <c r="F56" s="928"/>
      <c r="G56" s="928"/>
      <c r="H56" s="928"/>
      <c r="I56" s="758"/>
      <c r="J56" s="544">
        <f t="shared" ref="J56:R56" si="70">SUM(J54+J50+J43+J28)</f>
        <v>0</v>
      </c>
      <c r="K56" s="545">
        <f t="shared" si="70"/>
        <v>0</v>
      </c>
      <c r="L56" s="544">
        <f t="shared" si="70"/>
        <v>0</v>
      </c>
      <c r="M56" s="545">
        <f t="shared" si="70"/>
        <v>0</v>
      </c>
      <c r="N56" s="544">
        <f t="shared" si="70"/>
        <v>0</v>
      </c>
      <c r="O56" s="545">
        <f t="shared" si="70"/>
        <v>0</v>
      </c>
      <c r="P56" s="544">
        <f t="shared" si="70"/>
        <v>0</v>
      </c>
      <c r="Q56" s="545">
        <f t="shared" si="70"/>
        <v>0</v>
      </c>
      <c r="R56" s="488">
        <f t="shared" si="70"/>
        <v>0</v>
      </c>
      <c r="S56" s="654"/>
      <c r="T56" s="661">
        <f>SUM(J56+L56+N56+P56+R56)</f>
        <v>0</v>
      </c>
      <c r="U56" s="396"/>
    </row>
    <row r="57" spans="1:36" x14ac:dyDescent="0.25">
      <c r="A57" s="320"/>
      <c r="B57" s="321"/>
      <c r="C57" s="321"/>
      <c r="D57" s="321"/>
      <c r="E57" s="321"/>
      <c r="F57" s="321"/>
      <c r="G57" s="321"/>
      <c r="H57" s="321"/>
      <c r="I57" s="759"/>
      <c r="J57" s="510"/>
      <c r="K57" s="480"/>
      <c r="L57" s="510"/>
      <c r="M57" s="480"/>
      <c r="N57" s="510"/>
      <c r="O57" s="480"/>
      <c r="P57" s="510"/>
      <c r="Q57" s="480"/>
      <c r="R57" s="496"/>
      <c r="S57" s="654"/>
      <c r="T57" s="657"/>
      <c r="U57" s="396"/>
    </row>
    <row r="58" spans="1:36" ht="27.6" x14ac:dyDescent="0.25">
      <c r="A58" s="302" t="s">
        <v>2</v>
      </c>
      <c r="B58" s="461" t="s">
        <v>219</v>
      </c>
      <c r="C58" s="302"/>
      <c r="D58" s="302"/>
      <c r="E58" s="302"/>
      <c r="F58" s="302"/>
      <c r="G58" s="302"/>
      <c r="H58" s="302"/>
      <c r="I58" s="760"/>
      <c r="J58" s="512"/>
      <c r="K58" s="480"/>
      <c r="L58" s="512"/>
      <c r="M58" s="480"/>
      <c r="N58" s="512"/>
      <c r="O58" s="480"/>
      <c r="P58" s="512"/>
      <c r="Q58" s="480"/>
      <c r="R58" s="524"/>
      <c r="S58" s="654"/>
      <c r="T58" s="524"/>
      <c r="U58" s="396"/>
    </row>
    <row r="59" spans="1:36" ht="14.4" x14ac:dyDescent="0.3">
      <c r="A59" s="463"/>
      <c r="B59" s="540"/>
      <c r="C59" s="323"/>
      <c r="D59" s="323"/>
      <c r="E59" s="323"/>
      <c r="F59" s="323"/>
      <c r="G59" s="323"/>
      <c r="H59" s="323"/>
      <c r="I59" s="480"/>
      <c r="J59" s="434">
        <f>SUM(J16*B59)</f>
        <v>0</v>
      </c>
      <c r="K59" s="486"/>
      <c r="L59" s="356"/>
      <c r="M59" s="486"/>
      <c r="N59" s="356"/>
      <c r="O59" s="486"/>
      <c r="P59" s="356"/>
      <c r="Q59" s="486"/>
      <c r="R59" s="356"/>
      <c r="S59" s="654"/>
      <c r="T59" s="642">
        <f t="shared" ref="T59:T70" si="71">SUM(J59+L59+N59+P59+R59)</f>
        <v>0</v>
      </c>
      <c r="U59" s="396"/>
    </row>
    <row r="60" spans="1:36" ht="16.8" x14ac:dyDescent="0.3">
      <c r="B60" s="540"/>
      <c r="C60" s="324"/>
      <c r="D60" s="324"/>
      <c r="E60" s="324"/>
      <c r="F60" s="324"/>
      <c r="G60" s="324"/>
      <c r="H60" s="324"/>
      <c r="I60" s="480"/>
      <c r="J60" s="434">
        <f>SUM(J17*B60)</f>
        <v>0</v>
      </c>
      <c r="K60" s="486"/>
      <c r="L60" s="356"/>
      <c r="M60" s="486"/>
      <c r="N60" s="356"/>
      <c r="O60" s="486"/>
      <c r="P60" s="356"/>
      <c r="Q60" s="486"/>
      <c r="R60" s="356"/>
      <c r="S60" s="655"/>
      <c r="T60" s="642">
        <f t="shared" si="71"/>
        <v>0</v>
      </c>
      <c r="U60" s="397"/>
    </row>
    <row r="61" spans="1:36" ht="16.8" x14ac:dyDescent="0.3">
      <c r="A61" s="464"/>
      <c r="B61" s="540"/>
      <c r="C61" s="324"/>
      <c r="D61" s="324"/>
      <c r="E61" s="324"/>
      <c r="F61" s="324"/>
      <c r="G61" s="324"/>
      <c r="H61" s="324"/>
      <c r="I61" s="480"/>
      <c r="J61" s="434">
        <f>SUM(J18*B61)</f>
        <v>0</v>
      </c>
      <c r="K61" s="486"/>
      <c r="L61" s="356"/>
      <c r="M61" s="486"/>
      <c r="N61" s="356"/>
      <c r="O61" s="486"/>
      <c r="P61" s="356"/>
      <c r="Q61" s="486"/>
      <c r="R61" s="356"/>
      <c r="S61" s="655"/>
      <c r="T61" s="642">
        <f t="shared" si="71"/>
        <v>0</v>
      </c>
      <c r="U61" s="397"/>
    </row>
    <row r="62" spans="1:36" ht="16.8" x14ac:dyDescent="0.3">
      <c r="A62" s="464"/>
      <c r="B62" s="540"/>
      <c r="C62" s="324"/>
      <c r="D62" s="324"/>
      <c r="E62" s="324"/>
      <c r="F62" s="324"/>
      <c r="G62" s="324"/>
      <c r="H62" s="324"/>
      <c r="I62" s="480"/>
      <c r="J62" s="434">
        <f>SUM(J19*B62)</f>
        <v>0</v>
      </c>
      <c r="K62" s="486"/>
      <c r="L62" s="356"/>
      <c r="M62" s="486"/>
      <c r="N62" s="356"/>
      <c r="O62" s="486"/>
      <c r="P62" s="356"/>
      <c r="Q62" s="486"/>
      <c r="R62" s="356"/>
      <c r="S62" s="655"/>
      <c r="T62" s="642">
        <f t="shared" si="71"/>
        <v>0</v>
      </c>
      <c r="U62" s="397"/>
    </row>
    <row r="63" spans="1:36" ht="16.8" x14ac:dyDescent="0.3">
      <c r="A63" s="464"/>
      <c r="B63" s="540"/>
      <c r="C63" s="324"/>
      <c r="D63" s="324"/>
      <c r="E63" s="324"/>
      <c r="F63" s="324"/>
      <c r="G63" s="324"/>
      <c r="H63" s="324"/>
      <c r="I63" s="480"/>
      <c r="J63" s="434">
        <f>SUM(J20*B63)</f>
        <v>0</v>
      </c>
      <c r="K63" s="486"/>
      <c r="L63" s="356"/>
      <c r="M63" s="486"/>
      <c r="N63" s="356"/>
      <c r="O63" s="486"/>
      <c r="P63" s="356"/>
      <c r="Q63" s="486"/>
      <c r="R63" s="356"/>
      <c r="S63" s="655"/>
      <c r="T63" s="642">
        <f t="shared" si="71"/>
        <v>0</v>
      </c>
      <c r="U63" s="397"/>
    </row>
    <row r="64" spans="1:36" ht="16.8" x14ac:dyDescent="0.3">
      <c r="A64" s="464"/>
      <c r="B64" s="540"/>
      <c r="C64" s="324"/>
      <c r="D64" s="324"/>
      <c r="E64" s="324"/>
      <c r="F64" s="324"/>
      <c r="G64" s="324"/>
      <c r="H64" s="324"/>
      <c r="I64" s="480"/>
      <c r="J64" s="434">
        <f>SUM(J22*B64)</f>
        <v>0</v>
      </c>
      <c r="K64" s="486"/>
      <c r="L64" s="356"/>
      <c r="M64" s="486"/>
      <c r="N64" s="356"/>
      <c r="O64" s="486"/>
      <c r="P64" s="356"/>
      <c r="Q64" s="486"/>
      <c r="R64" s="356"/>
      <c r="S64" s="655"/>
      <c r="T64" s="642">
        <f t="shared" si="71"/>
        <v>0</v>
      </c>
      <c r="U64" s="397"/>
    </row>
    <row r="65" spans="1:21" ht="16.8" x14ac:dyDescent="0.3">
      <c r="A65" s="464"/>
      <c r="B65" s="540"/>
      <c r="C65" s="324"/>
      <c r="D65" s="324"/>
      <c r="E65" s="324"/>
      <c r="F65" s="324"/>
      <c r="G65" s="324"/>
      <c r="H65" s="324"/>
      <c r="I65" s="480"/>
      <c r="J65" s="434">
        <f>SUM(J23*B65)</f>
        <v>0</v>
      </c>
      <c r="K65" s="486"/>
      <c r="L65" s="356"/>
      <c r="M65" s="486"/>
      <c r="N65" s="356"/>
      <c r="O65" s="486"/>
      <c r="P65" s="356"/>
      <c r="Q65" s="486"/>
      <c r="R65" s="356"/>
      <c r="S65" s="655"/>
      <c r="T65" s="642">
        <f t="shared" si="71"/>
        <v>0</v>
      </c>
      <c r="U65" s="397"/>
    </row>
    <row r="66" spans="1:21" ht="16.8" x14ac:dyDescent="0.3">
      <c r="A66" s="464"/>
      <c r="B66" s="540"/>
      <c r="C66" s="324"/>
      <c r="D66" s="324"/>
      <c r="E66" s="324"/>
      <c r="F66" s="324"/>
      <c r="G66" s="324"/>
      <c r="H66" s="324"/>
      <c r="I66" s="480"/>
      <c r="J66" s="434">
        <f>SUM(J24*B66)</f>
        <v>0</v>
      </c>
      <c r="K66" s="486"/>
      <c r="L66" s="356"/>
      <c r="M66" s="486"/>
      <c r="N66" s="356"/>
      <c r="O66" s="486"/>
      <c r="P66" s="356"/>
      <c r="Q66" s="486"/>
      <c r="R66" s="356"/>
      <c r="S66" s="655"/>
      <c r="T66" s="642">
        <f t="shared" si="71"/>
        <v>0</v>
      </c>
      <c r="U66" s="397"/>
    </row>
    <row r="67" spans="1:21" ht="16.8" x14ac:dyDescent="0.3">
      <c r="A67" s="464"/>
      <c r="B67" s="540"/>
      <c r="C67" s="324"/>
      <c r="D67" s="324"/>
      <c r="E67" s="324"/>
      <c r="F67" s="324"/>
      <c r="G67" s="324"/>
      <c r="H67" s="324"/>
      <c r="I67" s="480"/>
      <c r="J67" s="434">
        <f>SUM(J26*B67)</f>
        <v>0</v>
      </c>
      <c r="K67" s="486"/>
      <c r="L67" s="356"/>
      <c r="M67" s="486"/>
      <c r="N67" s="356"/>
      <c r="O67" s="486"/>
      <c r="P67" s="356"/>
      <c r="Q67" s="486"/>
      <c r="R67" s="356"/>
      <c r="S67" s="655"/>
      <c r="T67" s="642">
        <f t="shared" si="71"/>
        <v>0</v>
      </c>
      <c r="U67" s="397"/>
    </row>
    <row r="68" spans="1:21" ht="16.8" x14ac:dyDescent="0.3">
      <c r="A68" s="464"/>
      <c r="B68" s="540"/>
      <c r="C68" s="324"/>
      <c r="D68" s="324"/>
      <c r="E68" s="324"/>
      <c r="F68" s="324"/>
      <c r="G68" s="324"/>
      <c r="H68" s="324"/>
      <c r="I68" s="480"/>
      <c r="J68" s="434">
        <f>SUM(J27*B68)</f>
        <v>0</v>
      </c>
      <c r="K68" s="486"/>
      <c r="L68" s="356"/>
      <c r="M68" s="486"/>
      <c r="N68" s="356"/>
      <c r="O68" s="486"/>
      <c r="P68" s="356"/>
      <c r="Q68" s="486"/>
      <c r="R68" s="356"/>
      <c r="S68" s="655"/>
      <c r="T68" s="642">
        <f t="shared" si="71"/>
        <v>0</v>
      </c>
      <c r="U68" s="397"/>
    </row>
    <row r="69" spans="1:21" ht="16.8" x14ac:dyDescent="0.3">
      <c r="A69" s="464"/>
      <c r="B69" s="540"/>
      <c r="C69" s="324"/>
      <c r="D69" s="324"/>
      <c r="E69" s="324"/>
      <c r="F69" s="324"/>
      <c r="G69" s="324"/>
      <c r="H69" s="324"/>
      <c r="I69" s="480"/>
      <c r="J69" s="434">
        <f>SUM(J28*B69)</f>
        <v>0</v>
      </c>
      <c r="K69" s="486"/>
      <c r="L69" s="356"/>
      <c r="M69" s="486"/>
      <c r="N69" s="356"/>
      <c r="O69" s="486"/>
      <c r="P69" s="356"/>
      <c r="Q69" s="486"/>
      <c r="R69" s="356"/>
      <c r="S69" s="655"/>
      <c r="T69" s="642">
        <f t="shared" si="71"/>
        <v>0</v>
      </c>
      <c r="U69" s="397"/>
    </row>
    <row r="70" spans="1:21" x14ac:dyDescent="0.25">
      <c r="A70" s="463"/>
      <c r="B70" s="541"/>
      <c r="C70" s="324"/>
      <c r="D70" s="324"/>
      <c r="E70" s="324"/>
      <c r="F70" s="324"/>
      <c r="G70" s="324"/>
      <c r="H70" s="324"/>
      <c r="I70" s="480"/>
      <c r="J70" s="434">
        <f>SUM(J29*B70)</f>
        <v>0</v>
      </c>
      <c r="K70" s="486"/>
      <c r="L70" s="356"/>
      <c r="M70" s="486"/>
      <c r="N70" s="356"/>
      <c r="O70" s="486"/>
      <c r="P70" s="356"/>
      <c r="Q70" s="486"/>
      <c r="R70" s="356"/>
      <c r="S70" s="654"/>
      <c r="T70" s="642">
        <f t="shared" si="71"/>
        <v>0</v>
      </c>
      <c r="U70" s="396"/>
    </row>
    <row r="71" spans="1:21" ht="14.4" customHeight="1" x14ac:dyDescent="0.25">
      <c r="A71" s="928" t="s">
        <v>99</v>
      </c>
      <c r="B71" s="928"/>
      <c r="C71" s="928"/>
      <c r="D71" s="928"/>
      <c r="E71" s="928"/>
      <c r="F71" s="928"/>
      <c r="G71" s="928"/>
      <c r="H71" s="928"/>
      <c r="I71" s="480"/>
      <c r="J71" s="488">
        <f>SUM(J59:J70)</f>
        <v>0</v>
      </c>
      <c r="K71" s="530"/>
      <c r="L71" s="490">
        <f t="shared" ref="L71:R71" si="72">SUM(L59:L70)</f>
        <v>0</v>
      </c>
      <c r="M71" s="530"/>
      <c r="N71" s="490">
        <f t="shared" si="72"/>
        <v>0</v>
      </c>
      <c r="O71" s="530"/>
      <c r="P71" s="490">
        <f t="shared" si="72"/>
        <v>0</v>
      </c>
      <c r="Q71" s="530"/>
      <c r="R71" s="490">
        <f t="shared" si="72"/>
        <v>0</v>
      </c>
      <c r="S71" s="654"/>
      <c r="T71" s="661">
        <f>SUM(J71+L71+N71+P71+R71)</f>
        <v>0</v>
      </c>
      <c r="U71" s="396"/>
    </row>
    <row r="72" spans="1:21" x14ac:dyDescent="0.25">
      <c r="A72" s="321"/>
      <c r="B72" s="321"/>
      <c r="C72" s="410"/>
      <c r="D72" s="410"/>
      <c r="E72" s="410"/>
      <c r="F72" s="410"/>
      <c r="G72" s="410"/>
      <c r="H72" s="410"/>
      <c r="I72" s="759"/>
      <c r="J72" s="510"/>
      <c r="K72" s="480"/>
      <c r="L72" s="510"/>
      <c r="M72" s="480"/>
      <c r="N72" s="510"/>
      <c r="O72" s="480"/>
      <c r="P72" s="510"/>
      <c r="Q72" s="480"/>
      <c r="R72" s="496"/>
      <c r="S72" s="654"/>
      <c r="T72" s="657"/>
      <c r="U72" s="396"/>
    </row>
    <row r="73" spans="1:21" ht="14.4" customHeight="1" x14ac:dyDescent="0.25">
      <c r="A73" s="928" t="s">
        <v>95</v>
      </c>
      <c r="B73" s="928"/>
      <c r="C73" s="928"/>
      <c r="D73" s="928"/>
      <c r="E73" s="928"/>
      <c r="F73" s="928"/>
      <c r="G73" s="928"/>
      <c r="H73" s="928"/>
      <c r="I73" s="758"/>
      <c r="J73" s="488">
        <f>SUM(J56+J71)</f>
        <v>0</v>
      </c>
      <c r="K73" s="530"/>
      <c r="L73" s="490">
        <f t="shared" ref="L73:R73" si="73">SUM(L56+L71)</f>
        <v>0</v>
      </c>
      <c r="M73" s="530"/>
      <c r="N73" s="490">
        <f t="shared" si="73"/>
        <v>0</v>
      </c>
      <c r="O73" s="530"/>
      <c r="P73" s="490">
        <f t="shared" si="73"/>
        <v>0</v>
      </c>
      <c r="Q73" s="530"/>
      <c r="R73" s="490">
        <f t="shared" si="73"/>
        <v>0</v>
      </c>
      <c r="S73" s="654"/>
      <c r="T73" s="661">
        <f>SUM(J73+L73+N73+P73+R73)</f>
        <v>0</v>
      </c>
      <c r="U73" s="396"/>
    </row>
    <row r="74" spans="1:21" x14ac:dyDescent="0.25">
      <c r="A74" s="321"/>
      <c r="B74" s="321"/>
      <c r="C74" s="321"/>
      <c r="D74" s="321"/>
      <c r="E74" s="321"/>
      <c r="F74" s="321"/>
      <c r="G74" s="321"/>
      <c r="H74" s="321"/>
      <c r="I74" s="759"/>
      <c r="J74" s="510"/>
      <c r="K74" s="480"/>
      <c r="L74" s="510"/>
      <c r="M74" s="480"/>
      <c r="N74" s="510"/>
      <c r="O74" s="480"/>
      <c r="P74" s="510"/>
      <c r="Q74" s="480"/>
      <c r="R74" s="496"/>
      <c r="S74" s="654"/>
      <c r="T74" s="657"/>
      <c r="U74" s="396"/>
    </row>
    <row r="75" spans="1:21" x14ac:dyDescent="0.25">
      <c r="A75" s="302" t="s">
        <v>246</v>
      </c>
      <c r="B75" s="302"/>
      <c r="C75" s="302"/>
      <c r="D75" s="302"/>
      <c r="E75" s="302"/>
      <c r="F75" s="302"/>
      <c r="G75" s="302"/>
      <c r="H75" s="302"/>
      <c r="I75" s="760"/>
      <c r="J75" s="512"/>
      <c r="K75" s="480"/>
      <c r="L75" s="512"/>
      <c r="M75" s="480"/>
      <c r="N75" s="512"/>
      <c r="O75" s="480"/>
      <c r="P75" s="512"/>
      <c r="Q75" s="480"/>
      <c r="R75" s="524"/>
      <c r="S75" s="654"/>
      <c r="T75" s="524"/>
      <c r="U75" s="396"/>
    </row>
    <row r="76" spans="1:21" x14ac:dyDescent="0.25">
      <c r="A76" s="445"/>
      <c r="B76" s="405"/>
      <c r="C76" s="406"/>
      <c r="D76" s="406"/>
      <c r="E76" s="406"/>
      <c r="F76" s="406"/>
      <c r="G76" s="406"/>
      <c r="H76" s="406"/>
      <c r="I76" s="480"/>
      <c r="J76" s="434"/>
      <c r="K76" s="480"/>
      <c r="L76" s="356"/>
      <c r="M76" s="480"/>
      <c r="N76" s="356"/>
      <c r="O76" s="480"/>
      <c r="P76" s="356"/>
      <c r="Q76" s="480"/>
      <c r="R76" s="356"/>
      <c r="S76" s="654"/>
      <c r="T76" s="642">
        <f>SUM(J76+L76+N76+P76+R76)</f>
        <v>0</v>
      </c>
      <c r="U76" s="396"/>
    </row>
    <row r="77" spans="1:21" x14ac:dyDescent="0.25">
      <c r="A77" s="445"/>
      <c r="B77" s="407"/>
      <c r="C77" s="340"/>
      <c r="D77" s="340"/>
      <c r="E77" s="340"/>
      <c r="F77" s="340"/>
      <c r="G77" s="340"/>
      <c r="H77" s="340"/>
      <c r="I77" s="480"/>
      <c r="J77" s="434"/>
      <c r="K77" s="480"/>
      <c r="L77" s="356"/>
      <c r="M77" s="480"/>
      <c r="N77" s="356"/>
      <c r="O77" s="480"/>
      <c r="P77" s="356"/>
      <c r="Q77" s="480"/>
      <c r="R77" s="356"/>
      <c r="S77" s="654"/>
      <c r="T77" s="642">
        <f>SUM(J77+L77+N77+P77+R77)</f>
        <v>0</v>
      </c>
      <c r="U77" s="396"/>
    </row>
    <row r="78" spans="1:21" x14ac:dyDescent="0.25">
      <c r="A78" s="445"/>
      <c r="B78" s="408"/>
      <c r="C78" s="409"/>
      <c r="D78" s="409"/>
      <c r="E78" s="409"/>
      <c r="F78" s="409"/>
      <c r="G78" s="409"/>
      <c r="H78" s="409"/>
      <c r="I78" s="480"/>
      <c r="J78" s="434"/>
      <c r="K78" s="480"/>
      <c r="L78" s="356"/>
      <c r="M78" s="480"/>
      <c r="N78" s="356"/>
      <c r="O78" s="480"/>
      <c r="P78" s="356"/>
      <c r="Q78" s="480"/>
      <c r="R78" s="356"/>
      <c r="S78" s="654"/>
      <c r="T78" s="642">
        <f>SUM(J78+L78+N78+P78+R78)</f>
        <v>0</v>
      </c>
      <c r="U78" s="396"/>
    </row>
    <row r="79" spans="1:21" ht="14.4" customHeight="1" x14ac:dyDescent="0.25">
      <c r="A79" s="928" t="s">
        <v>99</v>
      </c>
      <c r="B79" s="928"/>
      <c r="C79" s="928"/>
      <c r="D79" s="928"/>
      <c r="E79" s="928"/>
      <c r="F79" s="928"/>
      <c r="G79" s="928"/>
      <c r="H79" s="928"/>
      <c r="I79" s="480"/>
      <c r="J79" s="544">
        <f>SUM(J76:J78)</f>
        <v>0</v>
      </c>
      <c r="K79" s="530"/>
      <c r="L79" s="488">
        <f t="shared" ref="L79:R79" si="74">SUM(L76:L78)</f>
        <v>0</v>
      </c>
      <c r="M79" s="530"/>
      <c r="N79" s="490">
        <f t="shared" si="74"/>
        <v>0</v>
      </c>
      <c r="O79" s="530"/>
      <c r="P79" s="490">
        <f t="shared" si="74"/>
        <v>0</v>
      </c>
      <c r="Q79" s="530"/>
      <c r="R79" s="490">
        <f t="shared" si="74"/>
        <v>0</v>
      </c>
      <c r="S79" s="654"/>
      <c r="T79" s="661">
        <f>SUM(J79+L79+N79+P79+R79)</f>
        <v>0</v>
      </c>
      <c r="U79" s="396"/>
    </row>
    <row r="80" spans="1:21" x14ac:dyDescent="0.25">
      <c r="A80" s="321"/>
      <c r="B80" s="321"/>
      <c r="C80" s="321"/>
      <c r="D80" s="321"/>
      <c r="E80" s="321"/>
      <c r="F80" s="321"/>
      <c r="G80" s="321"/>
      <c r="H80" s="321"/>
      <c r="I80" s="480"/>
      <c r="J80" s="510"/>
      <c r="K80" s="480"/>
      <c r="L80" s="510"/>
      <c r="M80" s="480"/>
      <c r="N80" s="510"/>
      <c r="O80" s="480"/>
      <c r="P80" s="510"/>
      <c r="Q80" s="480"/>
      <c r="R80" s="496"/>
      <c r="S80" s="654"/>
      <c r="T80" s="657"/>
      <c r="U80" s="396"/>
    </row>
    <row r="81" spans="1:21" x14ac:dyDescent="0.25">
      <c r="A81" s="403" t="s">
        <v>189</v>
      </c>
      <c r="B81" s="403"/>
      <c r="C81" s="403"/>
      <c r="D81" s="403"/>
      <c r="E81" s="403"/>
      <c r="F81" s="403"/>
      <c r="G81" s="403"/>
      <c r="H81" s="403"/>
      <c r="I81" s="480"/>
      <c r="J81" s="512"/>
      <c r="K81" s="529"/>
      <c r="L81" s="512"/>
      <c r="M81" s="529"/>
      <c r="N81" s="512"/>
      <c r="O81" s="529"/>
      <c r="P81" s="512"/>
      <c r="Q81" s="529"/>
      <c r="R81" s="524"/>
      <c r="S81" s="654"/>
      <c r="T81" s="524"/>
      <c r="U81" s="396"/>
    </row>
    <row r="82" spans="1:21" x14ac:dyDescent="0.25">
      <c r="A82" s="963" t="s">
        <v>187</v>
      </c>
      <c r="B82" s="548"/>
      <c r="C82" s="548"/>
      <c r="D82" s="548"/>
      <c r="E82" s="548"/>
      <c r="F82" s="548"/>
      <c r="G82" s="548"/>
      <c r="H82" s="961"/>
      <c r="I82" s="533"/>
      <c r="J82" s="507"/>
      <c r="K82" s="533"/>
      <c r="L82" s="532"/>
      <c r="M82" s="533"/>
      <c r="N82" s="532"/>
      <c r="O82" s="533"/>
      <c r="P82" s="532"/>
      <c r="Q82" s="533"/>
      <c r="R82" s="532"/>
      <c r="S82" s="654"/>
      <c r="T82" s="532"/>
      <c r="U82" s="396"/>
    </row>
    <row r="83" spans="1:21" x14ac:dyDescent="0.25">
      <c r="A83" s="443" t="s">
        <v>282</v>
      </c>
      <c r="B83" s="407"/>
      <c r="C83" s="962"/>
      <c r="D83" s="962"/>
      <c r="E83" s="962"/>
      <c r="F83" s="962"/>
      <c r="G83" s="962"/>
      <c r="H83" s="962"/>
      <c r="I83" s="480"/>
      <c r="J83" s="434"/>
      <c r="K83" s="480"/>
      <c r="L83" s="356"/>
      <c r="M83" s="480"/>
      <c r="N83" s="356"/>
      <c r="O83" s="480"/>
      <c r="P83" s="356"/>
      <c r="Q83" s="480"/>
      <c r="R83" s="356"/>
      <c r="S83" s="654"/>
      <c r="T83" s="642">
        <f t="shared" ref="T83:T87" si="75">SUM(J83+L83+N83+P83+R83)</f>
        <v>0</v>
      </c>
      <c r="U83" s="396"/>
    </row>
    <row r="84" spans="1:21" x14ac:dyDescent="0.25">
      <c r="A84" s="431" t="s">
        <v>284</v>
      </c>
      <c r="B84" s="407"/>
      <c r="C84" s="340"/>
      <c r="D84" s="340"/>
      <c r="E84" s="340"/>
      <c r="F84" s="340"/>
      <c r="G84" s="340"/>
      <c r="H84" s="340"/>
      <c r="I84" s="480"/>
      <c r="J84" s="434"/>
      <c r="K84" s="480"/>
      <c r="L84" s="356"/>
      <c r="M84" s="480"/>
      <c r="N84" s="356"/>
      <c r="O84" s="480"/>
      <c r="P84" s="356"/>
      <c r="Q84" s="480"/>
      <c r="R84" s="356"/>
      <c r="S84" s="654"/>
      <c r="T84" s="642">
        <f t="shared" si="75"/>
        <v>0</v>
      </c>
      <c r="U84" s="396"/>
    </row>
    <row r="85" spans="1:21" x14ac:dyDescent="0.25">
      <c r="A85" s="431" t="s">
        <v>285</v>
      </c>
      <c r="B85" s="407"/>
      <c r="C85" s="340"/>
      <c r="D85" s="340"/>
      <c r="E85" s="340"/>
      <c r="F85" s="340"/>
      <c r="G85" s="340"/>
      <c r="H85" s="340"/>
      <c r="I85" s="480"/>
      <c r="J85" s="434"/>
      <c r="K85" s="480"/>
      <c r="L85" s="356"/>
      <c r="M85" s="480"/>
      <c r="N85" s="356"/>
      <c r="O85" s="480"/>
      <c r="P85" s="356"/>
      <c r="Q85" s="480"/>
      <c r="R85" s="356"/>
      <c r="S85" s="654"/>
      <c r="T85" s="642">
        <f t="shared" si="75"/>
        <v>0</v>
      </c>
      <c r="U85" s="396"/>
    </row>
    <row r="86" spans="1:21" x14ac:dyDescent="0.25">
      <c r="A86" s="431" t="s">
        <v>293</v>
      </c>
      <c r="B86" s="407"/>
      <c r="C86" s="340"/>
      <c r="D86" s="340"/>
      <c r="E86" s="340"/>
      <c r="F86" s="340"/>
      <c r="G86" s="340"/>
      <c r="H86" s="340"/>
      <c r="I86" s="480"/>
      <c r="J86" s="434"/>
      <c r="K86" s="480"/>
      <c r="L86" s="356"/>
      <c r="M86" s="480"/>
      <c r="N86" s="356"/>
      <c r="O86" s="480"/>
      <c r="P86" s="356"/>
      <c r="Q86" s="480"/>
      <c r="R86" s="356"/>
      <c r="S86" s="654"/>
      <c r="T86" s="642">
        <f t="shared" si="75"/>
        <v>0</v>
      </c>
      <c r="U86" s="396"/>
    </row>
    <row r="87" spans="1:21" x14ac:dyDescent="0.25">
      <c r="A87" s="965" t="s">
        <v>244</v>
      </c>
      <c r="B87" s="398"/>
      <c r="C87" s="340"/>
      <c r="D87" s="340"/>
      <c r="E87" s="340"/>
      <c r="F87" s="340"/>
      <c r="G87" s="340"/>
      <c r="H87" s="340"/>
      <c r="I87" s="480"/>
      <c r="J87" s="434"/>
      <c r="K87" s="480"/>
      <c r="L87" s="356"/>
      <c r="M87" s="480"/>
      <c r="N87" s="356"/>
      <c r="O87" s="480"/>
      <c r="P87" s="356"/>
      <c r="Q87" s="480"/>
      <c r="R87" s="356"/>
      <c r="S87" s="654"/>
      <c r="T87" s="642">
        <f t="shared" si="75"/>
        <v>0</v>
      </c>
      <c r="U87" s="396"/>
    </row>
    <row r="88" spans="1:21" ht="14.4" x14ac:dyDescent="0.3">
      <c r="A88" s="331"/>
      <c r="B88" s="932" t="s">
        <v>190</v>
      </c>
      <c r="C88" s="932"/>
      <c r="D88" s="932"/>
      <c r="E88" s="932"/>
      <c r="F88" s="932"/>
      <c r="G88" s="932"/>
      <c r="H88" s="969"/>
      <c r="I88" s="964"/>
      <c r="J88" s="534">
        <f>SUM(J83:J87)</f>
        <v>0</v>
      </c>
      <c r="K88" s="535"/>
      <c r="L88" s="536">
        <f t="shared" ref="L88:R88" si="76">SUM(L83:L87)</f>
        <v>0</v>
      </c>
      <c r="M88" s="535"/>
      <c r="N88" s="536">
        <f t="shared" si="76"/>
        <v>0</v>
      </c>
      <c r="O88" s="535"/>
      <c r="P88" s="536">
        <f t="shared" si="76"/>
        <v>0</v>
      </c>
      <c r="Q88" s="535"/>
      <c r="R88" s="536">
        <f t="shared" si="76"/>
        <v>0</v>
      </c>
      <c r="S88" s="654"/>
      <c r="T88" s="658">
        <f>SUM(J88+L88+N88+P88+R88)</f>
        <v>0</v>
      </c>
      <c r="U88" s="396"/>
    </row>
    <row r="89" spans="1:21" x14ac:dyDescent="0.25">
      <c r="A89" s="966" t="s">
        <v>187</v>
      </c>
      <c r="B89" s="967"/>
      <c r="C89" s="967"/>
      <c r="D89" s="967"/>
      <c r="E89" s="967"/>
      <c r="F89" s="967"/>
      <c r="G89" s="967"/>
      <c r="H89" s="968"/>
      <c r="I89" s="533"/>
      <c r="J89" s="507"/>
      <c r="K89" s="533"/>
      <c r="L89" s="532"/>
      <c r="M89" s="533"/>
      <c r="N89" s="532"/>
      <c r="O89" s="533"/>
      <c r="P89" s="532"/>
      <c r="Q89" s="533"/>
      <c r="R89" s="532"/>
      <c r="S89" s="654"/>
      <c r="T89" s="532"/>
      <c r="U89" s="396"/>
    </row>
    <row r="90" spans="1:21" x14ac:dyDescent="0.25">
      <c r="A90" s="443" t="s">
        <v>282</v>
      </c>
      <c r="B90" s="407"/>
      <c r="C90" s="962"/>
      <c r="D90" s="962"/>
      <c r="E90" s="962"/>
      <c r="F90" s="962"/>
      <c r="G90" s="962"/>
      <c r="H90" s="962"/>
      <c r="I90" s="480"/>
      <c r="J90" s="434"/>
      <c r="K90" s="486"/>
      <c r="L90" s="356"/>
      <c r="M90" s="486"/>
      <c r="N90" s="356"/>
      <c r="O90" s="486"/>
      <c r="P90" s="356"/>
      <c r="Q90" s="486"/>
      <c r="R90" s="356"/>
      <c r="S90" s="654"/>
      <c r="T90" s="642">
        <f t="shared" ref="T90:T95" si="77">SUM(J90+L90+N90+P90+R90)</f>
        <v>0</v>
      </c>
      <c r="U90" s="396"/>
    </row>
    <row r="91" spans="1:21" x14ac:dyDescent="0.25">
      <c r="A91" s="431" t="s">
        <v>284</v>
      </c>
      <c r="B91" s="407"/>
      <c r="C91" s="340"/>
      <c r="D91" s="340"/>
      <c r="E91" s="340"/>
      <c r="F91" s="340"/>
      <c r="G91" s="340"/>
      <c r="H91" s="340"/>
      <c r="I91" s="480"/>
      <c r="J91" s="434"/>
      <c r="K91" s="486"/>
      <c r="L91" s="356"/>
      <c r="M91" s="486"/>
      <c r="N91" s="356"/>
      <c r="O91" s="486"/>
      <c r="P91" s="356"/>
      <c r="Q91" s="486"/>
      <c r="R91" s="356"/>
      <c r="S91" s="654"/>
      <c r="T91" s="642">
        <f t="shared" si="77"/>
        <v>0</v>
      </c>
      <c r="U91" s="396"/>
    </row>
    <row r="92" spans="1:21" x14ac:dyDescent="0.25">
      <c r="A92" s="431" t="s">
        <v>285</v>
      </c>
      <c r="B92" s="407"/>
      <c r="C92" s="340"/>
      <c r="D92" s="340"/>
      <c r="E92" s="340"/>
      <c r="F92" s="340"/>
      <c r="G92" s="340"/>
      <c r="H92" s="340"/>
      <c r="I92" s="480"/>
      <c r="J92" s="434"/>
      <c r="K92" s="486"/>
      <c r="L92" s="356"/>
      <c r="M92" s="486"/>
      <c r="N92" s="356"/>
      <c r="O92" s="486"/>
      <c r="P92" s="356"/>
      <c r="Q92" s="486"/>
      <c r="R92" s="356"/>
      <c r="S92" s="654"/>
      <c r="T92" s="642">
        <f t="shared" si="77"/>
        <v>0</v>
      </c>
      <c r="U92" s="396"/>
    </row>
    <row r="93" spans="1:21" x14ac:dyDescent="0.25">
      <c r="A93" s="431" t="s">
        <v>293</v>
      </c>
      <c r="B93" s="407"/>
      <c r="C93" s="340"/>
      <c r="D93" s="340"/>
      <c r="E93" s="340"/>
      <c r="F93" s="340"/>
      <c r="G93" s="340"/>
      <c r="H93" s="340"/>
      <c r="I93" s="480"/>
      <c r="J93" s="434"/>
      <c r="K93" s="486"/>
      <c r="L93" s="356"/>
      <c r="M93" s="486"/>
      <c r="N93" s="356"/>
      <c r="O93" s="486"/>
      <c r="P93" s="356"/>
      <c r="Q93" s="486"/>
      <c r="R93" s="356"/>
      <c r="S93" s="654"/>
      <c r="T93" s="642">
        <f t="shared" si="77"/>
        <v>0</v>
      </c>
      <c r="U93" s="396"/>
    </row>
    <row r="94" spans="1:21" x14ac:dyDescent="0.25">
      <c r="A94" s="965" t="s">
        <v>244</v>
      </c>
      <c r="B94" s="398"/>
      <c r="C94" s="340"/>
      <c r="D94" s="340"/>
      <c r="E94" s="340"/>
      <c r="F94" s="340"/>
      <c r="G94" s="340"/>
      <c r="H94" s="340"/>
      <c r="I94" s="480"/>
      <c r="J94" s="434"/>
      <c r="K94" s="486"/>
      <c r="L94" s="356"/>
      <c r="M94" s="486"/>
      <c r="N94" s="356"/>
      <c r="O94" s="486"/>
      <c r="P94" s="356"/>
      <c r="Q94" s="486"/>
      <c r="R94" s="356"/>
      <c r="S94" s="654"/>
      <c r="T94" s="642">
        <f t="shared" si="77"/>
        <v>0</v>
      </c>
      <c r="U94" s="396"/>
    </row>
    <row r="95" spans="1:21" ht="14.4" x14ac:dyDescent="0.3">
      <c r="A95" s="331"/>
      <c r="B95" s="932" t="s">
        <v>190</v>
      </c>
      <c r="C95" s="932"/>
      <c r="D95" s="932"/>
      <c r="E95" s="932"/>
      <c r="F95" s="932"/>
      <c r="G95" s="932"/>
      <c r="H95" s="969"/>
      <c r="I95" s="964"/>
      <c r="J95" s="534">
        <f>SUM(J90:J94)</f>
        <v>0</v>
      </c>
      <c r="K95" s="535"/>
      <c r="L95" s="536">
        <f t="shared" ref="L95:R95" si="78">SUM(L90:L94)</f>
        <v>0</v>
      </c>
      <c r="M95" s="535"/>
      <c r="N95" s="536">
        <f t="shared" si="78"/>
        <v>0</v>
      </c>
      <c r="O95" s="535"/>
      <c r="P95" s="536">
        <f t="shared" si="78"/>
        <v>0</v>
      </c>
      <c r="Q95" s="535"/>
      <c r="R95" s="536">
        <f t="shared" si="78"/>
        <v>0</v>
      </c>
      <c r="S95" s="654"/>
      <c r="T95" s="658">
        <f t="shared" si="77"/>
        <v>0</v>
      </c>
      <c r="U95" s="396"/>
    </row>
    <row r="96" spans="1:21" x14ac:dyDescent="0.25">
      <c r="A96" s="963" t="s">
        <v>187</v>
      </c>
      <c r="B96" s="548"/>
      <c r="C96" s="548"/>
      <c r="D96" s="548"/>
      <c r="E96" s="548"/>
      <c r="F96" s="548"/>
      <c r="G96" s="548"/>
      <c r="H96" s="961"/>
      <c r="I96" s="533"/>
      <c r="J96" s="507"/>
      <c r="K96" s="533"/>
      <c r="L96" s="532"/>
      <c r="M96" s="533"/>
      <c r="N96" s="532"/>
      <c r="O96" s="533"/>
      <c r="P96" s="532"/>
      <c r="Q96" s="533"/>
      <c r="R96" s="532"/>
      <c r="S96" s="654"/>
      <c r="T96" s="532"/>
      <c r="U96" s="396"/>
    </row>
    <row r="97" spans="1:21" x14ac:dyDescent="0.25">
      <c r="A97" s="443" t="s">
        <v>282</v>
      </c>
      <c r="B97" s="407"/>
      <c r="C97" s="962"/>
      <c r="D97" s="962"/>
      <c r="E97" s="962"/>
      <c r="F97" s="962"/>
      <c r="G97" s="962"/>
      <c r="H97" s="962"/>
      <c r="I97" s="480"/>
      <c r="J97" s="434"/>
      <c r="K97" s="486"/>
      <c r="L97" s="356"/>
      <c r="M97" s="486"/>
      <c r="N97" s="356"/>
      <c r="O97" s="486"/>
      <c r="P97" s="356"/>
      <c r="Q97" s="486"/>
      <c r="R97" s="356"/>
      <c r="S97" s="654"/>
      <c r="T97" s="642">
        <f t="shared" ref="T97:T101" si="79">SUM(J97+L97+N97+P97+R97)</f>
        <v>0</v>
      </c>
      <c r="U97" s="396"/>
    </row>
    <row r="98" spans="1:21" x14ac:dyDescent="0.25">
      <c r="A98" s="431" t="s">
        <v>284</v>
      </c>
      <c r="B98" s="407"/>
      <c r="C98" s="340"/>
      <c r="D98" s="340"/>
      <c r="E98" s="340"/>
      <c r="F98" s="340"/>
      <c r="G98" s="340"/>
      <c r="H98" s="340"/>
      <c r="I98" s="480"/>
      <c r="J98" s="434"/>
      <c r="K98" s="486"/>
      <c r="L98" s="356"/>
      <c r="M98" s="486"/>
      <c r="N98" s="356"/>
      <c r="O98" s="486"/>
      <c r="P98" s="356"/>
      <c r="Q98" s="486"/>
      <c r="R98" s="356"/>
      <c r="S98" s="654"/>
      <c r="T98" s="642">
        <f t="shared" si="79"/>
        <v>0</v>
      </c>
      <c r="U98" s="396"/>
    </row>
    <row r="99" spans="1:21" x14ac:dyDescent="0.25">
      <c r="A99" s="431" t="s">
        <v>286</v>
      </c>
      <c r="B99" s="407"/>
      <c r="C99" s="340"/>
      <c r="D99" s="340"/>
      <c r="E99" s="340"/>
      <c r="F99" s="340"/>
      <c r="G99" s="340"/>
      <c r="H99" s="340"/>
      <c r="I99" s="480"/>
      <c r="J99" s="434"/>
      <c r="K99" s="486"/>
      <c r="L99" s="356"/>
      <c r="M99" s="486"/>
      <c r="N99" s="356"/>
      <c r="O99" s="486"/>
      <c r="P99" s="356"/>
      <c r="Q99" s="486"/>
      <c r="R99" s="356"/>
      <c r="S99" s="654"/>
      <c r="T99" s="642">
        <f t="shared" si="79"/>
        <v>0</v>
      </c>
      <c r="U99" s="396"/>
    </row>
    <row r="100" spans="1:21" x14ac:dyDescent="0.25">
      <c r="A100" s="431" t="s">
        <v>293</v>
      </c>
      <c r="B100" s="407"/>
      <c r="C100" s="340"/>
      <c r="D100" s="340"/>
      <c r="E100" s="340"/>
      <c r="F100" s="340"/>
      <c r="G100" s="340"/>
      <c r="H100" s="340"/>
      <c r="I100" s="480"/>
      <c r="J100" s="434"/>
      <c r="K100" s="486"/>
      <c r="L100" s="356"/>
      <c r="M100" s="486"/>
      <c r="N100" s="356"/>
      <c r="O100" s="486"/>
      <c r="P100" s="356"/>
      <c r="Q100" s="486"/>
      <c r="R100" s="356"/>
      <c r="S100" s="654"/>
      <c r="T100" s="642">
        <f t="shared" si="79"/>
        <v>0</v>
      </c>
      <c r="U100" s="396"/>
    </row>
    <row r="101" spans="1:21" x14ac:dyDescent="0.25">
      <c r="A101" s="965" t="s">
        <v>244</v>
      </c>
      <c r="B101" s="398"/>
      <c r="C101" s="340"/>
      <c r="D101" s="340"/>
      <c r="E101" s="340"/>
      <c r="F101" s="340"/>
      <c r="G101" s="340"/>
      <c r="H101" s="340"/>
      <c r="I101" s="480"/>
      <c r="J101" s="434"/>
      <c r="K101" s="486"/>
      <c r="L101" s="356"/>
      <c r="M101" s="486"/>
      <c r="N101" s="356"/>
      <c r="O101" s="486"/>
      <c r="P101" s="356"/>
      <c r="Q101" s="486"/>
      <c r="R101" s="356"/>
      <c r="S101" s="654"/>
      <c r="T101" s="642">
        <f t="shared" si="79"/>
        <v>0</v>
      </c>
      <c r="U101" s="396"/>
    </row>
    <row r="102" spans="1:21" ht="14.4" x14ac:dyDescent="0.3">
      <c r="A102" s="331"/>
      <c r="B102" s="932" t="s">
        <v>190</v>
      </c>
      <c r="C102" s="932"/>
      <c r="D102" s="932"/>
      <c r="E102" s="932"/>
      <c r="F102" s="932"/>
      <c r="G102" s="932"/>
      <c r="H102" s="969"/>
      <c r="I102" s="964"/>
      <c r="J102" s="534">
        <f>SUM(J97:J101)</f>
        <v>0</v>
      </c>
      <c r="K102" s="535"/>
      <c r="L102" s="536">
        <f t="shared" ref="L102:R102" si="80">SUM(L97:L101)</f>
        <v>0</v>
      </c>
      <c r="M102" s="535"/>
      <c r="N102" s="536">
        <f t="shared" si="80"/>
        <v>0</v>
      </c>
      <c r="O102" s="535"/>
      <c r="P102" s="536">
        <f t="shared" si="80"/>
        <v>0</v>
      </c>
      <c r="Q102" s="535"/>
      <c r="R102" s="536">
        <f t="shared" si="80"/>
        <v>0</v>
      </c>
      <c r="S102" s="654"/>
      <c r="T102" s="658">
        <f>SUM(J102+L102+N102+P102+R102)</f>
        <v>0</v>
      </c>
      <c r="U102" s="396"/>
    </row>
    <row r="103" spans="1:21" x14ac:dyDescent="0.25">
      <c r="A103" s="963" t="s">
        <v>187</v>
      </c>
      <c r="B103" s="548"/>
      <c r="C103" s="548"/>
      <c r="D103" s="548"/>
      <c r="E103" s="548"/>
      <c r="F103" s="548"/>
      <c r="G103" s="548"/>
      <c r="H103" s="961"/>
      <c r="I103" s="533"/>
      <c r="J103" s="507"/>
      <c r="K103" s="533"/>
      <c r="L103" s="532"/>
      <c r="M103" s="533"/>
      <c r="N103" s="532"/>
      <c r="O103" s="533"/>
      <c r="P103" s="532"/>
      <c r="Q103" s="533"/>
      <c r="R103" s="532"/>
      <c r="S103" s="654"/>
      <c r="T103" s="532"/>
      <c r="U103" s="396"/>
    </row>
    <row r="104" spans="1:21" x14ac:dyDescent="0.25">
      <c r="A104" s="443" t="s">
        <v>282</v>
      </c>
      <c r="B104" s="407"/>
      <c r="C104" s="962"/>
      <c r="D104" s="962"/>
      <c r="E104" s="962"/>
      <c r="F104" s="962"/>
      <c r="G104" s="962"/>
      <c r="H104" s="962"/>
      <c r="I104" s="480"/>
      <c r="J104" s="434"/>
      <c r="K104" s="486"/>
      <c r="L104" s="356"/>
      <c r="M104" s="486"/>
      <c r="N104" s="356"/>
      <c r="O104" s="486"/>
      <c r="P104" s="356"/>
      <c r="Q104" s="486"/>
      <c r="R104" s="356"/>
      <c r="S104" s="654"/>
      <c r="T104" s="642">
        <f t="shared" ref="T104:T108" si="81">SUM(J104+L104+N104+P104+R104)</f>
        <v>0</v>
      </c>
      <c r="U104" s="396"/>
    </row>
    <row r="105" spans="1:21" x14ac:dyDescent="0.25">
      <c r="A105" s="431" t="s">
        <v>284</v>
      </c>
      <c r="B105" s="407"/>
      <c r="C105" s="340"/>
      <c r="D105" s="340"/>
      <c r="E105" s="340"/>
      <c r="F105" s="340"/>
      <c r="G105" s="340"/>
      <c r="H105" s="340"/>
      <c r="I105" s="480"/>
      <c r="J105" s="434"/>
      <c r="K105" s="486"/>
      <c r="L105" s="356"/>
      <c r="M105" s="486"/>
      <c r="N105" s="356"/>
      <c r="O105" s="486"/>
      <c r="P105" s="356"/>
      <c r="Q105" s="486"/>
      <c r="R105" s="356"/>
      <c r="S105" s="654"/>
      <c r="T105" s="642">
        <f t="shared" si="81"/>
        <v>0</v>
      </c>
      <c r="U105" s="396"/>
    </row>
    <row r="106" spans="1:21" x14ac:dyDescent="0.25">
      <c r="A106" s="431" t="s">
        <v>287</v>
      </c>
      <c r="B106" s="407"/>
      <c r="C106" s="340"/>
      <c r="D106" s="340"/>
      <c r="E106" s="340"/>
      <c r="F106" s="340"/>
      <c r="G106" s="340"/>
      <c r="H106" s="340"/>
      <c r="I106" s="480"/>
      <c r="J106" s="434"/>
      <c r="K106" s="486"/>
      <c r="L106" s="356"/>
      <c r="M106" s="486"/>
      <c r="N106" s="356"/>
      <c r="O106" s="486"/>
      <c r="P106" s="356"/>
      <c r="Q106" s="486"/>
      <c r="R106" s="356"/>
      <c r="S106" s="654"/>
      <c r="T106" s="642">
        <f t="shared" si="81"/>
        <v>0</v>
      </c>
      <c r="U106" s="396"/>
    </row>
    <row r="107" spans="1:21" x14ac:dyDescent="0.25">
      <c r="A107" s="431" t="s">
        <v>293</v>
      </c>
      <c r="B107" s="407"/>
      <c r="C107" s="340"/>
      <c r="D107" s="340"/>
      <c r="E107" s="340"/>
      <c r="F107" s="340"/>
      <c r="G107" s="340"/>
      <c r="H107" s="340"/>
      <c r="I107" s="480"/>
      <c r="J107" s="434"/>
      <c r="K107" s="486"/>
      <c r="L107" s="356"/>
      <c r="M107" s="486"/>
      <c r="N107" s="356"/>
      <c r="O107" s="486"/>
      <c r="P107" s="356"/>
      <c r="Q107" s="486"/>
      <c r="R107" s="356"/>
      <c r="S107" s="654"/>
      <c r="T107" s="642">
        <f t="shared" si="81"/>
        <v>0</v>
      </c>
      <c r="U107" s="396"/>
    </row>
    <row r="108" spans="1:21" x14ac:dyDescent="0.25">
      <c r="A108" s="965" t="s">
        <v>244</v>
      </c>
      <c r="B108" s="398"/>
      <c r="C108" s="340"/>
      <c r="D108" s="340"/>
      <c r="E108" s="340"/>
      <c r="F108" s="340"/>
      <c r="G108" s="340"/>
      <c r="H108" s="340"/>
      <c r="I108" s="480"/>
      <c r="J108" s="434"/>
      <c r="K108" s="486"/>
      <c r="L108" s="356"/>
      <c r="M108" s="486"/>
      <c r="N108" s="356"/>
      <c r="O108" s="486"/>
      <c r="P108" s="356"/>
      <c r="Q108" s="486"/>
      <c r="R108" s="356"/>
      <c r="S108" s="654"/>
      <c r="T108" s="642">
        <f t="shared" si="81"/>
        <v>0</v>
      </c>
      <c r="U108" s="396"/>
    </row>
    <row r="109" spans="1:21" ht="14.4" x14ac:dyDescent="0.3">
      <c r="A109" s="331"/>
      <c r="B109" s="932" t="s">
        <v>190</v>
      </c>
      <c r="C109" s="932"/>
      <c r="D109" s="932"/>
      <c r="E109" s="932"/>
      <c r="F109" s="932"/>
      <c r="G109" s="932"/>
      <c r="H109" s="969"/>
      <c r="I109" s="964"/>
      <c r="J109" s="534">
        <f>SUM(J104:J108)</f>
        <v>0</v>
      </c>
      <c r="K109" s="535"/>
      <c r="L109" s="536">
        <f t="shared" ref="L109:R109" si="82">SUM(L104:L108)</f>
        <v>0</v>
      </c>
      <c r="M109" s="535"/>
      <c r="N109" s="536">
        <f t="shared" si="82"/>
        <v>0</v>
      </c>
      <c r="O109" s="535"/>
      <c r="P109" s="536">
        <f t="shared" si="82"/>
        <v>0</v>
      </c>
      <c r="Q109" s="535"/>
      <c r="R109" s="536">
        <f t="shared" si="82"/>
        <v>0</v>
      </c>
      <c r="S109" s="654"/>
      <c r="T109" s="658">
        <f>SUM(J109+L109+N109+P109+R109)</f>
        <v>0</v>
      </c>
      <c r="U109" s="396"/>
    </row>
    <row r="110" spans="1:21" x14ac:dyDescent="0.25">
      <c r="A110" s="928" t="s">
        <v>98</v>
      </c>
      <c r="B110" s="928"/>
      <c r="C110" s="928"/>
      <c r="D110" s="928"/>
      <c r="E110" s="928"/>
      <c r="F110" s="928"/>
      <c r="G110" s="928"/>
      <c r="H110" s="928"/>
      <c r="I110" s="480"/>
      <c r="J110" s="488">
        <f>SUM(J109+J102+J95+J88)</f>
        <v>0</v>
      </c>
      <c r="K110" s="530"/>
      <c r="L110" s="490">
        <f>SUM(L109+L102+L95+L88)</f>
        <v>0</v>
      </c>
      <c r="M110" s="530"/>
      <c r="N110" s="490">
        <f>SUM(N109+N102+N95+N88)</f>
        <v>0</v>
      </c>
      <c r="O110" s="530"/>
      <c r="P110" s="490">
        <f>SUM(P109+P102+P95+P88)</f>
        <v>0</v>
      </c>
      <c r="Q110" s="530"/>
      <c r="R110" s="490">
        <f>SUM(R109+R102+R95+R88)</f>
        <v>0</v>
      </c>
      <c r="S110" s="654"/>
      <c r="T110" s="661">
        <f>SUM(J110+L110+N110+P110+R110)</f>
        <v>0</v>
      </c>
      <c r="U110" s="396"/>
    </row>
    <row r="111" spans="1:21" x14ac:dyDescent="0.25">
      <c r="A111" s="321"/>
      <c r="B111" s="321"/>
      <c r="C111" s="321"/>
      <c r="D111" s="321"/>
      <c r="E111" s="321"/>
      <c r="F111" s="321"/>
      <c r="G111" s="321"/>
      <c r="H111" s="321"/>
      <c r="I111" s="480"/>
      <c r="J111" s="510"/>
      <c r="K111" s="480"/>
      <c r="L111" s="510"/>
      <c r="M111" s="480"/>
      <c r="N111" s="510"/>
      <c r="O111" s="480"/>
      <c r="P111" s="510"/>
      <c r="Q111" s="480"/>
      <c r="R111" s="496"/>
      <c r="S111" s="654"/>
      <c r="T111" s="657"/>
      <c r="U111" s="396"/>
    </row>
    <row r="112" spans="1:21" x14ac:dyDescent="0.25">
      <c r="A112" s="302" t="s">
        <v>4</v>
      </c>
      <c r="B112" s="461" t="s">
        <v>288</v>
      </c>
      <c r="C112" s="302"/>
      <c r="D112" s="302"/>
      <c r="E112" s="302"/>
      <c r="F112" s="302"/>
      <c r="G112" s="302"/>
      <c r="H112" s="302"/>
      <c r="I112" s="480"/>
      <c r="J112" s="512"/>
      <c r="K112" s="480"/>
      <c r="L112" s="512"/>
      <c r="M112" s="480"/>
      <c r="N112" s="512"/>
      <c r="O112" s="480"/>
      <c r="P112" s="512"/>
      <c r="Q112" s="480"/>
      <c r="R112" s="524"/>
      <c r="S112" s="654"/>
      <c r="T112" s="524"/>
      <c r="U112" s="396"/>
    </row>
    <row r="113" spans="1:21" x14ac:dyDescent="0.25">
      <c r="A113" s="465" t="s">
        <v>251</v>
      </c>
      <c r="B113" s="405"/>
      <c r="C113" s="406"/>
      <c r="D113" s="406"/>
      <c r="E113" s="406"/>
      <c r="F113" s="406"/>
      <c r="G113" s="406"/>
      <c r="H113" s="406"/>
      <c r="I113" s="480"/>
      <c r="J113" s="434"/>
      <c r="K113" s="486"/>
      <c r="L113" s="356"/>
      <c r="M113" s="486"/>
      <c r="N113" s="356"/>
      <c r="O113" s="486"/>
      <c r="P113" s="356"/>
      <c r="Q113" s="486"/>
      <c r="R113" s="356"/>
      <c r="S113" s="654"/>
      <c r="T113" s="642">
        <f t="shared" ref="T113:T120" si="83">SUM(J113+L113+N113+P113+R113)</f>
        <v>0</v>
      </c>
      <c r="U113" s="396"/>
    </row>
    <row r="114" spans="1:21" x14ac:dyDescent="0.25">
      <c r="A114" s="465" t="s">
        <v>252</v>
      </c>
      <c r="B114" s="407"/>
      <c r="C114" s="340"/>
      <c r="D114" s="340"/>
      <c r="E114" s="340"/>
      <c r="F114" s="340"/>
      <c r="G114" s="340"/>
      <c r="H114" s="340"/>
      <c r="I114" s="480"/>
      <c r="J114" s="434"/>
      <c r="K114" s="486"/>
      <c r="L114" s="356"/>
      <c r="M114" s="486"/>
      <c r="N114" s="356"/>
      <c r="O114" s="486"/>
      <c r="P114" s="356"/>
      <c r="Q114" s="486"/>
      <c r="R114" s="356"/>
      <c r="S114" s="654"/>
      <c r="T114" s="642">
        <f t="shared" si="83"/>
        <v>0</v>
      </c>
      <c r="U114" s="396"/>
    </row>
    <row r="115" spans="1:21" x14ac:dyDescent="0.25">
      <c r="A115" s="465" t="s">
        <v>253</v>
      </c>
      <c r="B115" s="407"/>
      <c r="C115" s="340"/>
      <c r="D115" s="340"/>
      <c r="E115" s="340"/>
      <c r="F115" s="340"/>
      <c r="G115" s="340"/>
      <c r="H115" s="340"/>
      <c r="I115" s="480"/>
      <c r="J115" s="434"/>
      <c r="K115" s="486"/>
      <c r="L115" s="356"/>
      <c r="M115" s="486"/>
      <c r="N115" s="356"/>
      <c r="O115" s="486"/>
      <c r="P115" s="356"/>
      <c r="Q115" s="486"/>
      <c r="R115" s="356"/>
      <c r="S115" s="654"/>
      <c r="T115" s="642">
        <f t="shared" si="83"/>
        <v>0</v>
      </c>
      <c r="U115" s="396"/>
    </row>
    <row r="116" spans="1:21" x14ac:dyDescent="0.25">
      <c r="A116" s="465" t="s">
        <v>254</v>
      </c>
      <c r="B116" s="407"/>
      <c r="C116" s="340"/>
      <c r="D116" s="340"/>
      <c r="E116" s="340"/>
      <c r="F116" s="340"/>
      <c r="G116" s="340"/>
      <c r="H116" s="340"/>
      <c r="I116" s="480"/>
      <c r="J116" s="434"/>
      <c r="K116" s="486"/>
      <c r="L116" s="356"/>
      <c r="M116" s="486"/>
      <c r="N116" s="356"/>
      <c r="O116" s="486"/>
      <c r="P116" s="356"/>
      <c r="Q116" s="486"/>
      <c r="R116" s="356"/>
      <c r="S116" s="654"/>
      <c r="T116" s="642">
        <f t="shared" si="83"/>
        <v>0</v>
      </c>
      <c r="U116" s="396"/>
    </row>
    <row r="117" spans="1:21" x14ac:dyDescent="0.25">
      <c r="A117" s="465" t="s">
        <v>255</v>
      </c>
      <c r="B117" s="407"/>
      <c r="C117" s="340"/>
      <c r="D117" s="340"/>
      <c r="E117" s="340"/>
      <c r="F117" s="340"/>
      <c r="G117" s="340"/>
      <c r="H117" s="340"/>
      <c r="I117" s="480"/>
      <c r="J117" s="434"/>
      <c r="K117" s="486"/>
      <c r="L117" s="356"/>
      <c r="M117" s="486"/>
      <c r="N117" s="356"/>
      <c r="O117" s="486"/>
      <c r="P117" s="356"/>
      <c r="Q117" s="486"/>
      <c r="R117" s="356"/>
      <c r="S117" s="654"/>
      <c r="T117" s="642">
        <f t="shared" si="83"/>
        <v>0</v>
      </c>
      <c r="U117" s="396"/>
    </row>
    <row r="118" spans="1:21" x14ac:dyDescent="0.25">
      <c r="A118" s="465" t="s">
        <v>256</v>
      </c>
      <c r="B118" s="407"/>
      <c r="C118" s="340"/>
      <c r="D118" s="340"/>
      <c r="E118" s="340"/>
      <c r="F118" s="340"/>
      <c r="G118" s="340"/>
      <c r="H118" s="340"/>
      <c r="I118" s="480"/>
      <c r="J118" s="434"/>
      <c r="K118" s="486"/>
      <c r="L118" s="356"/>
      <c r="M118" s="486"/>
      <c r="N118" s="356"/>
      <c r="O118" s="486"/>
      <c r="P118" s="356"/>
      <c r="Q118" s="486"/>
      <c r="R118" s="356"/>
      <c r="S118" s="654"/>
      <c r="T118" s="642">
        <f t="shared" si="83"/>
        <v>0</v>
      </c>
      <c r="U118" s="396"/>
    </row>
    <row r="119" spans="1:21" x14ac:dyDescent="0.25">
      <c r="A119" s="465" t="s">
        <v>257</v>
      </c>
      <c r="B119" s="407"/>
      <c r="C119" s="340"/>
      <c r="D119" s="340"/>
      <c r="E119" s="340"/>
      <c r="F119" s="340"/>
      <c r="G119" s="340"/>
      <c r="H119" s="340"/>
      <c r="I119" s="480"/>
      <c r="J119" s="434"/>
      <c r="K119" s="486"/>
      <c r="L119" s="356"/>
      <c r="M119" s="486"/>
      <c r="N119" s="356"/>
      <c r="O119" s="486"/>
      <c r="P119" s="356"/>
      <c r="Q119" s="486"/>
      <c r="R119" s="356"/>
      <c r="S119" s="654"/>
      <c r="T119" s="642">
        <f t="shared" si="83"/>
        <v>0</v>
      </c>
      <c r="U119" s="396"/>
    </row>
    <row r="120" spans="1:21" x14ac:dyDescent="0.25">
      <c r="A120" s="465" t="s">
        <v>258</v>
      </c>
      <c r="B120" s="398"/>
      <c r="C120" s="340"/>
      <c r="D120" s="340"/>
      <c r="E120" s="340"/>
      <c r="F120" s="340"/>
      <c r="G120" s="340"/>
      <c r="H120" s="340"/>
      <c r="I120" s="480"/>
      <c r="J120" s="434"/>
      <c r="K120" s="486"/>
      <c r="L120" s="356"/>
      <c r="M120" s="486"/>
      <c r="N120" s="356"/>
      <c r="O120" s="486"/>
      <c r="P120" s="356"/>
      <c r="Q120" s="486"/>
      <c r="R120" s="356"/>
      <c r="S120" s="654"/>
      <c r="T120" s="642">
        <f t="shared" si="83"/>
        <v>0</v>
      </c>
      <c r="U120" s="396"/>
    </row>
    <row r="121" spans="1:21" x14ac:dyDescent="0.25">
      <c r="A121" s="928" t="s">
        <v>99</v>
      </c>
      <c r="B121" s="928"/>
      <c r="C121" s="928"/>
      <c r="D121" s="928"/>
      <c r="E121" s="928"/>
      <c r="F121" s="928"/>
      <c r="G121" s="928"/>
      <c r="H121" s="928"/>
      <c r="I121" s="480"/>
      <c r="J121" s="488">
        <f>SUM(J113:J120)</f>
        <v>0</v>
      </c>
      <c r="K121" s="530"/>
      <c r="L121" s="490">
        <f>SUM(L113:L120)</f>
        <v>0</v>
      </c>
      <c r="M121" s="530"/>
      <c r="N121" s="490">
        <f>SUM(N113:N120)</f>
        <v>0</v>
      </c>
      <c r="O121" s="530"/>
      <c r="P121" s="490">
        <f>SUM(P113:P120)</f>
        <v>0</v>
      </c>
      <c r="Q121" s="530"/>
      <c r="R121" s="490">
        <f>SUM(R113:R120)</f>
        <v>0</v>
      </c>
      <c r="S121" s="654"/>
      <c r="T121" s="661">
        <f>SUM(J121+L121+N121+P121+R121)</f>
        <v>0</v>
      </c>
      <c r="U121" s="396"/>
    </row>
    <row r="122" spans="1:21" x14ac:dyDescent="0.25">
      <c r="A122" s="425"/>
      <c r="B122" s="425"/>
      <c r="C122" s="425"/>
      <c r="D122" s="425"/>
      <c r="E122" s="425"/>
      <c r="F122" s="425"/>
      <c r="G122" s="425"/>
      <c r="H122" s="425"/>
      <c r="I122" s="480"/>
      <c r="J122" s="537"/>
      <c r="K122" s="486"/>
      <c r="L122" s="537"/>
      <c r="M122" s="486"/>
      <c r="N122" s="537"/>
      <c r="O122" s="486"/>
      <c r="P122" s="537"/>
      <c r="Q122" s="486"/>
      <c r="R122" s="528"/>
      <c r="S122" s="654"/>
      <c r="T122" s="657"/>
      <c r="U122" s="396"/>
    </row>
    <row r="123" spans="1:21" x14ac:dyDescent="0.25">
      <c r="A123" s="302" t="s">
        <v>96</v>
      </c>
      <c r="B123" s="302"/>
      <c r="C123" s="302"/>
      <c r="D123" s="302"/>
      <c r="E123" s="302"/>
      <c r="F123" s="302"/>
      <c r="G123" s="302"/>
      <c r="H123" s="302"/>
      <c r="I123" s="480"/>
      <c r="J123" s="512"/>
      <c r="K123" s="480"/>
      <c r="L123" s="512"/>
      <c r="M123" s="480"/>
      <c r="N123" s="512"/>
      <c r="O123" s="480"/>
      <c r="P123" s="512"/>
      <c r="Q123" s="480"/>
      <c r="R123" s="524"/>
      <c r="S123" s="654"/>
      <c r="T123" s="524"/>
      <c r="U123" s="396"/>
    </row>
    <row r="124" spans="1:21" x14ac:dyDescent="0.25">
      <c r="A124" s="466"/>
      <c r="B124" s="407"/>
      <c r="C124" s="340"/>
      <c r="D124" s="340"/>
      <c r="E124" s="340"/>
      <c r="F124" s="340"/>
      <c r="G124" s="340"/>
      <c r="H124" s="340"/>
      <c r="I124" s="480"/>
      <c r="J124" s="434"/>
      <c r="K124" s="486"/>
      <c r="L124" s="478"/>
      <c r="M124" s="486"/>
      <c r="N124" s="478"/>
      <c r="O124" s="486"/>
      <c r="P124" s="478"/>
      <c r="Q124" s="486"/>
      <c r="R124" s="478"/>
      <c r="S124" s="654"/>
      <c r="T124" s="642">
        <f t="shared" ref="T124:T134" si="84">SUM(J124+L124+N124+P124+R124)</f>
        <v>0</v>
      </c>
      <c r="U124" s="396"/>
    </row>
    <row r="125" spans="1:21" x14ac:dyDescent="0.25">
      <c r="A125" s="445"/>
      <c r="B125" s="407"/>
      <c r="C125" s="340"/>
      <c r="D125" s="340"/>
      <c r="E125" s="340"/>
      <c r="F125" s="340"/>
      <c r="G125" s="340"/>
      <c r="H125" s="340"/>
      <c r="I125" s="480"/>
      <c r="J125" s="434"/>
      <c r="K125" s="486"/>
      <c r="L125" s="356"/>
      <c r="M125" s="486"/>
      <c r="N125" s="356"/>
      <c r="O125" s="486"/>
      <c r="P125" s="356"/>
      <c r="Q125" s="486"/>
      <c r="R125" s="356"/>
      <c r="S125" s="654"/>
      <c r="T125" s="642">
        <f t="shared" si="84"/>
        <v>0</v>
      </c>
      <c r="U125" s="396"/>
    </row>
    <row r="126" spans="1:21" x14ac:dyDescent="0.25">
      <c r="A126" s="445"/>
      <c r="B126" s="407"/>
      <c r="C126" s="340"/>
      <c r="D126" s="340"/>
      <c r="E126" s="340"/>
      <c r="F126" s="340"/>
      <c r="G126" s="340"/>
      <c r="H126" s="340"/>
      <c r="I126" s="480"/>
      <c r="J126" s="434"/>
      <c r="K126" s="486"/>
      <c r="L126" s="356"/>
      <c r="M126" s="486"/>
      <c r="N126" s="356"/>
      <c r="O126" s="486"/>
      <c r="P126" s="356"/>
      <c r="Q126" s="486"/>
      <c r="R126" s="356"/>
      <c r="S126" s="654"/>
      <c r="T126" s="642">
        <f t="shared" si="84"/>
        <v>0</v>
      </c>
      <c r="U126" s="396"/>
    </row>
    <row r="127" spans="1:21" x14ac:dyDescent="0.25">
      <c r="A127" s="445"/>
      <c r="B127" s="407"/>
      <c r="C127" s="340"/>
      <c r="D127" s="340"/>
      <c r="E127" s="340"/>
      <c r="F127" s="340"/>
      <c r="G127" s="340"/>
      <c r="H127" s="340"/>
      <c r="I127" s="480"/>
      <c r="J127" s="434"/>
      <c r="K127" s="486"/>
      <c r="L127" s="356"/>
      <c r="M127" s="486"/>
      <c r="N127" s="356"/>
      <c r="O127" s="486"/>
      <c r="P127" s="356"/>
      <c r="Q127" s="486"/>
      <c r="R127" s="356"/>
      <c r="S127" s="654"/>
      <c r="T127" s="642">
        <f t="shared" si="84"/>
        <v>0</v>
      </c>
      <c r="U127" s="396"/>
    </row>
    <row r="128" spans="1:21" x14ac:dyDescent="0.25">
      <c r="A128" s="445"/>
      <c r="B128" s="407"/>
      <c r="C128" s="340"/>
      <c r="D128" s="340"/>
      <c r="E128" s="340"/>
      <c r="F128" s="340"/>
      <c r="G128" s="340"/>
      <c r="H128" s="340"/>
      <c r="I128" s="480"/>
      <c r="J128" s="434"/>
      <c r="K128" s="486"/>
      <c r="L128" s="356"/>
      <c r="M128" s="486"/>
      <c r="N128" s="356"/>
      <c r="O128" s="486"/>
      <c r="P128" s="356"/>
      <c r="Q128" s="486"/>
      <c r="R128" s="356"/>
      <c r="S128" s="654"/>
      <c r="T128" s="642">
        <f t="shared" si="84"/>
        <v>0</v>
      </c>
      <c r="U128" s="396"/>
    </row>
    <row r="129" spans="1:21" x14ac:dyDescent="0.25">
      <c r="A129" s="445"/>
      <c r="B129" s="407"/>
      <c r="C129" s="340"/>
      <c r="D129" s="340"/>
      <c r="E129" s="340"/>
      <c r="F129" s="340"/>
      <c r="G129" s="340"/>
      <c r="H129" s="340"/>
      <c r="I129" s="480"/>
      <c r="J129" s="434"/>
      <c r="K129" s="486"/>
      <c r="L129" s="356"/>
      <c r="M129" s="486"/>
      <c r="N129" s="356"/>
      <c r="O129" s="486"/>
      <c r="P129" s="356"/>
      <c r="Q129" s="486"/>
      <c r="R129" s="356"/>
      <c r="S129" s="654"/>
      <c r="T129" s="642">
        <f t="shared" si="84"/>
        <v>0</v>
      </c>
      <c r="U129" s="396"/>
    </row>
    <row r="130" spans="1:21" x14ac:dyDescent="0.25">
      <c r="A130" s="445"/>
      <c r="B130" s="407"/>
      <c r="C130" s="340"/>
      <c r="D130" s="340"/>
      <c r="E130" s="340"/>
      <c r="F130" s="340"/>
      <c r="G130" s="340"/>
      <c r="H130" s="340"/>
      <c r="I130" s="480"/>
      <c r="J130" s="434"/>
      <c r="K130" s="486"/>
      <c r="L130" s="356"/>
      <c r="M130" s="486"/>
      <c r="N130" s="356"/>
      <c r="O130" s="486"/>
      <c r="P130" s="356"/>
      <c r="Q130" s="486"/>
      <c r="R130" s="356"/>
      <c r="S130" s="654"/>
      <c r="T130" s="642">
        <f t="shared" si="84"/>
        <v>0</v>
      </c>
      <c r="U130" s="396"/>
    </row>
    <row r="131" spans="1:21" x14ac:dyDescent="0.25">
      <c r="A131" s="445"/>
      <c r="B131" s="407"/>
      <c r="C131" s="340"/>
      <c r="D131" s="340"/>
      <c r="E131" s="340"/>
      <c r="F131" s="340"/>
      <c r="G131" s="340"/>
      <c r="H131" s="340"/>
      <c r="I131" s="480"/>
      <c r="J131" s="434"/>
      <c r="K131" s="486"/>
      <c r="L131" s="356"/>
      <c r="M131" s="486"/>
      <c r="N131" s="356"/>
      <c r="O131" s="486"/>
      <c r="P131" s="356"/>
      <c r="Q131" s="486"/>
      <c r="R131" s="356"/>
      <c r="S131" s="654"/>
      <c r="T131" s="642">
        <f t="shared" si="84"/>
        <v>0</v>
      </c>
      <c r="U131" s="396"/>
    </row>
    <row r="132" spans="1:21" x14ac:dyDescent="0.25">
      <c r="A132" s="445"/>
      <c r="B132" s="407"/>
      <c r="C132" s="340"/>
      <c r="D132" s="340"/>
      <c r="E132" s="340"/>
      <c r="F132" s="340"/>
      <c r="G132" s="340"/>
      <c r="H132" s="340"/>
      <c r="I132" s="480"/>
      <c r="J132" s="434"/>
      <c r="K132" s="486"/>
      <c r="L132" s="356"/>
      <c r="M132" s="486"/>
      <c r="N132" s="356"/>
      <c r="O132" s="486"/>
      <c r="P132" s="356"/>
      <c r="Q132" s="486"/>
      <c r="R132" s="356"/>
      <c r="S132" s="654"/>
      <c r="T132" s="642">
        <f t="shared" si="84"/>
        <v>0</v>
      </c>
      <c r="U132" s="396"/>
    </row>
    <row r="133" spans="1:21" x14ac:dyDescent="0.25">
      <c r="A133" s="445"/>
      <c r="B133" s="407"/>
      <c r="C133" s="340"/>
      <c r="D133" s="340"/>
      <c r="E133" s="340"/>
      <c r="F133" s="340"/>
      <c r="G133" s="340"/>
      <c r="H133" s="340"/>
      <c r="I133" s="480"/>
      <c r="J133" s="434"/>
      <c r="K133" s="486"/>
      <c r="L133" s="356"/>
      <c r="M133" s="486"/>
      <c r="N133" s="356"/>
      <c r="O133" s="486"/>
      <c r="P133" s="356"/>
      <c r="Q133" s="486"/>
      <c r="R133" s="356"/>
      <c r="S133" s="654"/>
      <c r="T133" s="642">
        <f t="shared" si="84"/>
        <v>0</v>
      </c>
      <c r="U133" s="396"/>
    </row>
    <row r="134" spans="1:21" x14ac:dyDescent="0.25">
      <c r="A134" s="445"/>
      <c r="B134" s="408"/>
      <c r="C134" s="412"/>
      <c r="D134" s="412"/>
      <c r="E134" s="412"/>
      <c r="F134" s="412"/>
      <c r="G134" s="412"/>
      <c r="H134" s="412"/>
      <c r="I134" s="480"/>
      <c r="J134" s="434"/>
      <c r="K134" s="486"/>
      <c r="L134" s="356"/>
      <c r="M134" s="486"/>
      <c r="N134" s="356"/>
      <c r="O134" s="486"/>
      <c r="P134" s="356"/>
      <c r="Q134" s="486"/>
      <c r="R134" s="356"/>
      <c r="S134" s="654"/>
      <c r="T134" s="642">
        <f t="shared" si="84"/>
        <v>0</v>
      </c>
      <c r="U134" s="396"/>
    </row>
    <row r="135" spans="1:21" x14ac:dyDescent="0.25">
      <c r="A135" s="928" t="s">
        <v>99</v>
      </c>
      <c r="B135" s="930"/>
      <c r="C135" s="930"/>
      <c r="D135" s="930"/>
      <c r="E135" s="930"/>
      <c r="F135" s="930"/>
      <c r="G135" s="930"/>
      <c r="H135" s="930"/>
      <c r="I135" s="480"/>
      <c r="J135" s="488">
        <f>SUM(J124:J134)</f>
        <v>0</v>
      </c>
      <c r="K135" s="530"/>
      <c r="L135" s="490">
        <f t="shared" ref="L135:R135" si="85">SUM(L124:L134)</f>
        <v>0</v>
      </c>
      <c r="M135" s="530"/>
      <c r="N135" s="490">
        <f t="shared" si="85"/>
        <v>0</v>
      </c>
      <c r="O135" s="530"/>
      <c r="P135" s="490">
        <f t="shared" si="85"/>
        <v>0</v>
      </c>
      <c r="Q135" s="530"/>
      <c r="R135" s="490">
        <f t="shared" si="85"/>
        <v>0</v>
      </c>
      <c r="S135" s="654"/>
      <c r="T135" s="661">
        <f>SUM(J135+L135+N135+P135+R135)</f>
        <v>0</v>
      </c>
      <c r="U135" s="396"/>
    </row>
    <row r="136" spans="1:21" x14ac:dyDescent="0.25">
      <c r="A136" s="321"/>
      <c r="B136" s="321"/>
      <c r="C136" s="321"/>
      <c r="D136" s="321"/>
      <c r="E136" s="321"/>
      <c r="F136" s="321"/>
      <c r="G136" s="321"/>
      <c r="H136" s="321"/>
      <c r="I136" s="480"/>
      <c r="J136" s="510"/>
      <c r="K136" s="480"/>
      <c r="L136" s="510"/>
      <c r="M136" s="480"/>
      <c r="N136" s="510"/>
      <c r="O136" s="480"/>
      <c r="P136" s="510"/>
      <c r="Q136" s="480"/>
      <c r="R136" s="496"/>
      <c r="S136" s="654"/>
      <c r="T136" s="657"/>
      <c r="U136" s="396"/>
    </row>
    <row r="137" spans="1:21" x14ac:dyDescent="0.25">
      <c r="A137" s="302" t="s">
        <v>245</v>
      </c>
      <c r="B137" s="402"/>
      <c r="C137" s="403"/>
      <c r="D137" s="403"/>
      <c r="E137" s="403"/>
      <c r="F137" s="403"/>
      <c r="G137" s="403"/>
      <c r="H137" s="403"/>
      <c r="I137" s="480"/>
      <c r="J137" s="512"/>
      <c r="K137" s="480"/>
      <c r="L137" s="512"/>
      <c r="M137" s="480"/>
      <c r="N137" s="512"/>
      <c r="O137" s="480"/>
      <c r="P137" s="512"/>
      <c r="Q137" s="480"/>
      <c r="R137" s="524"/>
      <c r="S137" s="654"/>
      <c r="T137" s="524"/>
      <c r="U137" s="396"/>
    </row>
    <row r="138" spans="1:21" x14ac:dyDescent="0.25">
      <c r="A138" s="467"/>
      <c r="B138" s="933"/>
      <c r="C138" s="414"/>
      <c r="D138" s="414"/>
      <c r="E138" s="414"/>
      <c r="F138" s="414"/>
      <c r="G138" s="414"/>
      <c r="H138" s="414"/>
      <c r="I138" s="480"/>
      <c r="J138" s="538"/>
      <c r="K138" s="480"/>
      <c r="L138" s="539"/>
      <c r="M138" s="480"/>
      <c r="N138" s="539"/>
      <c r="O138" s="480"/>
      <c r="P138" s="539"/>
      <c r="Q138" s="480"/>
      <c r="R138" s="539"/>
      <c r="S138" s="654"/>
      <c r="T138" s="642">
        <f>SUM(J138:R138)</f>
        <v>0</v>
      </c>
      <c r="U138" s="396"/>
    </row>
    <row r="139" spans="1:21" x14ac:dyDescent="0.25">
      <c r="A139" s="467"/>
      <c r="B139" s="934"/>
      <c r="C139" s="413"/>
      <c r="D139" s="413"/>
      <c r="E139" s="413"/>
      <c r="F139" s="413"/>
      <c r="G139" s="413"/>
      <c r="H139" s="413"/>
      <c r="I139" s="480"/>
      <c r="J139" s="496"/>
      <c r="K139" s="480"/>
      <c r="L139" s="526"/>
      <c r="M139" s="480"/>
      <c r="N139" s="526"/>
      <c r="O139" s="480"/>
      <c r="P139" s="526"/>
      <c r="Q139" s="480"/>
      <c r="R139" s="526"/>
      <c r="S139" s="654"/>
      <c r="T139" s="642">
        <f>SUM(J139:R139)</f>
        <v>0</v>
      </c>
      <c r="U139" s="396"/>
    </row>
    <row r="140" spans="1:21" x14ac:dyDescent="0.25">
      <c r="A140" s="467"/>
      <c r="B140" s="935"/>
      <c r="C140" s="415"/>
      <c r="D140" s="415"/>
      <c r="E140" s="415"/>
      <c r="F140" s="415"/>
      <c r="G140" s="415"/>
      <c r="H140" s="415"/>
      <c r="I140" s="480"/>
      <c r="J140" s="496"/>
      <c r="K140" s="480"/>
      <c r="L140" s="526"/>
      <c r="M140" s="480"/>
      <c r="N140" s="526"/>
      <c r="O140" s="480"/>
      <c r="P140" s="526"/>
      <c r="Q140" s="480"/>
      <c r="R140" s="526"/>
      <c r="S140" s="654"/>
      <c r="T140" s="642">
        <f>SUM(J140:R140)</f>
        <v>0</v>
      </c>
      <c r="U140" s="396"/>
    </row>
    <row r="141" spans="1:21" x14ac:dyDescent="0.25">
      <c r="A141" s="928" t="s">
        <v>98</v>
      </c>
      <c r="B141" s="930"/>
      <c r="C141" s="930"/>
      <c r="D141" s="930"/>
      <c r="E141" s="930"/>
      <c r="F141" s="930"/>
      <c r="G141" s="930"/>
      <c r="H141" s="930"/>
      <c r="I141" s="480"/>
      <c r="J141" s="488">
        <f>SUM(J138:J140)</f>
        <v>0</v>
      </c>
      <c r="K141" s="530"/>
      <c r="L141" s="490">
        <f t="shared" ref="L141:R141" si="86">SUM(L138:L140)</f>
        <v>0</v>
      </c>
      <c r="M141" s="530"/>
      <c r="N141" s="490">
        <f t="shared" si="86"/>
        <v>0</v>
      </c>
      <c r="O141" s="530"/>
      <c r="P141" s="490">
        <f t="shared" si="86"/>
        <v>0</v>
      </c>
      <c r="Q141" s="530"/>
      <c r="R141" s="490">
        <f t="shared" si="86"/>
        <v>0</v>
      </c>
      <c r="S141" s="654"/>
      <c r="T141" s="661">
        <f>SUM(J141+L141+N141+P141+R141)</f>
        <v>0</v>
      </c>
      <c r="U141" s="396"/>
    </row>
    <row r="142" spans="1:21" x14ac:dyDescent="0.25">
      <c r="A142" s="425"/>
      <c r="B142" s="425"/>
      <c r="C142" s="425"/>
      <c r="D142" s="425"/>
      <c r="E142" s="425"/>
      <c r="F142" s="425"/>
      <c r="G142" s="425"/>
      <c r="H142" s="425"/>
      <c r="I142" s="480"/>
      <c r="J142" s="537"/>
      <c r="K142" s="480"/>
      <c r="L142" s="537"/>
      <c r="M142" s="480"/>
      <c r="N142" s="537"/>
      <c r="O142" s="480"/>
      <c r="P142" s="537"/>
      <c r="Q142" s="480"/>
      <c r="R142" s="528"/>
      <c r="S142" s="654"/>
      <c r="T142" s="665"/>
      <c r="U142" s="396"/>
    </row>
    <row r="143" spans="1:21" x14ac:dyDescent="0.25">
      <c r="A143" s="311" t="s">
        <v>5</v>
      </c>
      <c r="B143" s="402"/>
      <c r="C143" s="403"/>
      <c r="D143" s="403"/>
      <c r="E143" s="403"/>
      <c r="F143" s="403"/>
      <c r="G143" s="403"/>
      <c r="H143" s="403"/>
      <c r="I143" s="480"/>
      <c r="J143" s="512"/>
      <c r="K143" s="666"/>
      <c r="L143" s="512"/>
      <c r="M143" s="666"/>
      <c r="N143" s="512"/>
      <c r="O143" s="666"/>
      <c r="P143" s="512"/>
      <c r="Q143" s="666"/>
      <c r="R143" s="524"/>
      <c r="S143" s="667"/>
      <c r="T143" s="524"/>
      <c r="U143" s="396"/>
    </row>
    <row r="144" spans="1:21" x14ac:dyDescent="0.25">
      <c r="A144" s="445"/>
      <c r="B144" s="417"/>
      <c r="C144" s="414"/>
      <c r="D144" s="414"/>
      <c r="E144" s="414"/>
      <c r="F144" s="414"/>
      <c r="G144" s="414"/>
      <c r="H144" s="414"/>
      <c r="I144" s="480"/>
      <c r="J144" s="434"/>
      <c r="K144" s="486"/>
      <c r="L144" s="356"/>
      <c r="M144" s="486"/>
      <c r="N144" s="356"/>
      <c r="O144" s="486"/>
      <c r="P144" s="356"/>
      <c r="Q144" s="486"/>
      <c r="R144" s="356"/>
      <c r="S144" s="654"/>
      <c r="T144" s="642">
        <f>SUM(J144+L144+N144+P144+R144)</f>
        <v>0</v>
      </c>
      <c r="U144" s="396"/>
    </row>
    <row r="145" spans="1:21" x14ac:dyDescent="0.25">
      <c r="A145" s="436"/>
      <c r="B145" s="418"/>
      <c r="C145" s="413"/>
      <c r="D145" s="413"/>
      <c r="E145" s="413"/>
      <c r="F145" s="413"/>
      <c r="G145" s="413"/>
      <c r="H145" s="413"/>
      <c r="I145" s="480"/>
      <c r="J145" s="434"/>
      <c r="K145" s="486"/>
      <c r="L145" s="356"/>
      <c r="M145" s="486"/>
      <c r="N145" s="356"/>
      <c r="O145" s="486"/>
      <c r="P145" s="356"/>
      <c r="Q145" s="486"/>
      <c r="R145" s="356"/>
      <c r="S145" s="654"/>
      <c r="T145" s="642">
        <f>SUM(J145+L145+N145+P145+R145)</f>
        <v>0</v>
      </c>
      <c r="U145" s="396"/>
    </row>
    <row r="146" spans="1:21" x14ac:dyDescent="0.25">
      <c r="A146" s="436"/>
      <c r="B146" s="418"/>
      <c r="C146" s="413"/>
      <c r="D146" s="413"/>
      <c r="E146" s="413"/>
      <c r="F146" s="413"/>
      <c r="G146" s="413"/>
      <c r="H146" s="413"/>
      <c r="I146" s="480"/>
      <c r="J146" s="434"/>
      <c r="K146" s="486"/>
      <c r="L146" s="356"/>
      <c r="M146" s="486"/>
      <c r="N146" s="356"/>
      <c r="O146" s="486"/>
      <c r="P146" s="356"/>
      <c r="Q146" s="486"/>
      <c r="R146" s="356"/>
      <c r="S146" s="654"/>
      <c r="T146" s="642">
        <f>SUM(J146+L146+N146+P146+R146)</f>
        <v>0</v>
      </c>
      <c r="U146" s="396"/>
    </row>
    <row r="147" spans="1:21" x14ac:dyDescent="0.25">
      <c r="A147" s="436"/>
      <c r="B147" s="419"/>
      <c r="C147" s="415"/>
      <c r="D147" s="415"/>
      <c r="E147" s="415"/>
      <c r="F147" s="415"/>
      <c r="G147" s="415"/>
      <c r="H147" s="415"/>
      <c r="I147" s="480"/>
      <c r="J147" s="434"/>
      <c r="K147" s="486"/>
      <c r="L147" s="356"/>
      <c r="M147" s="486"/>
      <c r="N147" s="356"/>
      <c r="O147" s="486"/>
      <c r="P147" s="356"/>
      <c r="Q147" s="486"/>
      <c r="R147" s="356"/>
      <c r="S147" s="654"/>
      <c r="T147" s="642">
        <f>SUM(J147+L147+N147+P147+R147)</f>
        <v>0</v>
      </c>
      <c r="U147" s="396"/>
    </row>
    <row r="148" spans="1:21" x14ac:dyDescent="0.25">
      <c r="A148" s="928" t="s">
        <v>98</v>
      </c>
      <c r="B148" s="928"/>
      <c r="C148" s="928"/>
      <c r="D148" s="928"/>
      <c r="E148" s="928"/>
      <c r="F148" s="928"/>
      <c r="G148" s="928"/>
      <c r="H148" s="928"/>
      <c r="I148" s="480"/>
      <c r="J148" s="488">
        <f>SUM(J144:J147)</f>
        <v>0</v>
      </c>
      <c r="K148" s="530"/>
      <c r="L148" s="490">
        <f t="shared" ref="L148:R148" si="87">SUM(L144:L147)</f>
        <v>0</v>
      </c>
      <c r="M148" s="530"/>
      <c r="N148" s="490">
        <f t="shared" si="87"/>
        <v>0</v>
      </c>
      <c r="O148" s="530"/>
      <c r="P148" s="490">
        <f t="shared" si="87"/>
        <v>0</v>
      </c>
      <c r="Q148" s="530"/>
      <c r="R148" s="490">
        <f t="shared" si="87"/>
        <v>0</v>
      </c>
      <c r="S148" s="654"/>
      <c r="T148" s="661">
        <f>SUM(J148+L148+N148+P148+R148)</f>
        <v>0</v>
      </c>
      <c r="U148" s="396"/>
    </row>
    <row r="149" spans="1:21" x14ac:dyDescent="0.25">
      <c r="A149" s="321"/>
      <c r="B149" s="321"/>
      <c r="C149" s="321"/>
      <c r="D149" s="321"/>
      <c r="E149" s="321"/>
      <c r="F149" s="321"/>
      <c r="G149" s="321"/>
      <c r="H149" s="321"/>
      <c r="I149" s="480"/>
      <c r="J149" s="510"/>
      <c r="K149" s="480"/>
      <c r="L149" s="510"/>
      <c r="M149" s="480"/>
      <c r="N149" s="510"/>
      <c r="O149" s="480"/>
      <c r="P149" s="510"/>
      <c r="Q149" s="480"/>
      <c r="R149" s="496"/>
      <c r="S149" s="654"/>
      <c r="T149" s="657"/>
      <c r="U149" s="396"/>
    </row>
    <row r="150" spans="1:21" x14ac:dyDescent="0.25">
      <c r="A150" s="468" t="s">
        <v>3</v>
      </c>
      <c r="B150" s="402"/>
      <c r="C150" s="403"/>
      <c r="D150" s="403"/>
      <c r="E150" s="403"/>
      <c r="F150" s="403"/>
      <c r="G150" s="403"/>
      <c r="H150" s="403"/>
      <c r="I150" s="480"/>
      <c r="J150" s="512"/>
      <c r="K150" s="480"/>
      <c r="L150" s="512"/>
      <c r="M150" s="480"/>
      <c r="N150" s="512"/>
      <c r="O150" s="480"/>
      <c r="P150" s="512"/>
      <c r="Q150" s="480"/>
      <c r="R150" s="524"/>
      <c r="S150" s="654"/>
      <c r="T150" s="524"/>
      <c r="U150" s="396"/>
    </row>
    <row r="151" spans="1:21" x14ac:dyDescent="0.25">
      <c r="A151" s="445"/>
      <c r="B151" s="405"/>
      <c r="C151" s="406"/>
      <c r="D151" s="406"/>
      <c r="E151" s="406"/>
      <c r="F151" s="406"/>
      <c r="G151" s="406"/>
      <c r="H151" s="406"/>
      <c r="I151" s="480"/>
      <c r="J151" s="434"/>
      <c r="K151" s="486"/>
      <c r="L151" s="356"/>
      <c r="M151" s="486"/>
      <c r="N151" s="356"/>
      <c r="O151" s="486"/>
      <c r="P151" s="356"/>
      <c r="Q151" s="486"/>
      <c r="R151" s="356"/>
      <c r="S151" s="654"/>
      <c r="T151" s="642">
        <f t="shared" ref="T151:T155" si="88">SUM(J151+L151+N151+P151+R151)</f>
        <v>0</v>
      </c>
      <c r="U151" s="396"/>
    </row>
    <row r="152" spans="1:21" x14ac:dyDescent="0.25">
      <c r="A152" s="445"/>
      <c r="B152" s="407"/>
      <c r="C152" s="340"/>
      <c r="D152" s="340"/>
      <c r="E152" s="340"/>
      <c r="F152" s="340"/>
      <c r="G152" s="340"/>
      <c r="H152" s="340"/>
      <c r="I152" s="480"/>
      <c r="J152" s="434"/>
      <c r="K152" s="486"/>
      <c r="L152" s="356"/>
      <c r="M152" s="486"/>
      <c r="N152" s="356"/>
      <c r="O152" s="486"/>
      <c r="P152" s="356"/>
      <c r="Q152" s="486"/>
      <c r="R152" s="356"/>
      <c r="S152" s="654"/>
      <c r="T152" s="642">
        <f t="shared" si="88"/>
        <v>0</v>
      </c>
      <c r="U152" s="396"/>
    </row>
    <row r="153" spans="1:21" x14ac:dyDescent="0.25">
      <c r="A153" s="445"/>
      <c r="B153" s="407"/>
      <c r="C153" s="340"/>
      <c r="D153" s="340"/>
      <c r="E153" s="340"/>
      <c r="F153" s="340"/>
      <c r="G153" s="340"/>
      <c r="H153" s="340"/>
      <c r="I153" s="480"/>
      <c r="J153" s="434"/>
      <c r="K153" s="486"/>
      <c r="L153" s="356"/>
      <c r="M153" s="486"/>
      <c r="N153" s="356"/>
      <c r="O153" s="486"/>
      <c r="P153" s="356"/>
      <c r="Q153" s="486"/>
      <c r="R153" s="356"/>
      <c r="S153" s="654"/>
      <c r="T153" s="642">
        <f t="shared" si="88"/>
        <v>0</v>
      </c>
      <c r="U153" s="396"/>
    </row>
    <row r="154" spans="1:21" x14ac:dyDescent="0.25">
      <c r="A154" s="445"/>
      <c r="B154" s="407"/>
      <c r="C154" s="340"/>
      <c r="D154" s="340"/>
      <c r="E154" s="340"/>
      <c r="F154" s="340"/>
      <c r="G154" s="340"/>
      <c r="H154" s="340"/>
      <c r="I154" s="480"/>
      <c r="J154" s="434"/>
      <c r="K154" s="486"/>
      <c r="L154" s="356"/>
      <c r="M154" s="486"/>
      <c r="N154" s="356"/>
      <c r="O154" s="486"/>
      <c r="P154" s="356"/>
      <c r="Q154" s="486"/>
      <c r="R154" s="356"/>
      <c r="S154" s="654"/>
      <c r="T154" s="642">
        <f t="shared" si="88"/>
        <v>0</v>
      </c>
      <c r="U154" s="396"/>
    </row>
    <row r="155" spans="1:21" x14ac:dyDescent="0.25">
      <c r="A155" s="445"/>
      <c r="B155" s="408"/>
      <c r="C155" s="409"/>
      <c r="D155" s="409"/>
      <c r="E155" s="409"/>
      <c r="F155" s="409"/>
      <c r="G155" s="409"/>
      <c r="H155" s="409"/>
      <c r="I155" s="480"/>
      <c r="J155" s="434"/>
      <c r="K155" s="486"/>
      <c r="L155" s="356"/>
      <c r="M155" s="486"/>
      <c r="N155" s="356"/>
      <c r="O155" s="486"/>
      <c r="P155" s="356"/>
      <c r="Q155" s="486"/>
      <c r="R155" s="356"/>
      <c r="S155" s="654"/>
      <c r="T155" s="642">
        <f t="shared" si="88"/>
        <v>0</v>
      </c>
      <c r="U155" s="396"/>
    </row>
    <row r="156" spans="1:21" x14ac:dyDescent="0.25">
      <c r="A156" s="928" t="s">
        <v>98</v>
      </c>
      <c r="B156" s="928"/>
      <c r="C156" s="928"/>
      <c r="D156" s="928"/>
      <c r="E156" s="928"/>
      <c r="F156" s="928"/>
      <c r="G156" s="928"/>
      <c r="H156" s="928"/>
      <c r="I156" s="480"/>
      <c r="J156" s="488">
        <f>SUM(J151:J155)</f>
        <v>0</v>
      </c>
      <c r="K156" s="530"/>
      <c r="L156" s="490">
        <f t="shared" ref="L156:R156" si="89">SUM(L151:L155)</f>
        <v>0</v>
      </c>
      <c r="M156" s="530"/>
      <c r="N156" s="490">
        <f t="shared" si="89"/>
        <v>0</v>
      </c>
      <c r="O156" s="530"/>
      <c r="P156" s="490">
        <f t="shared" si="89"/>
        <v>0</v>
      </c>
      <c r="Q156" s="530"/>
      <c r="R156" s="490">
        <f t="shared" si="89"/>
        <v>0</v>
      </c>
      <c r="S156" s="654"/>
      <c r="T156" s="661">
        <f>SUM(J156+L156+N156+P156+R156)</f>
        <v>0</v>
      </c>
      <c r="U156" s="396"/>
    </row>
    <row r="157" spans="1:21" x14ac:dyDescent="0.25">
      <c r="A157" s="321"/>
      <c r="B157" s="321"/>
      <c r="C157" s="321"/>
      <c r="D157" s="321"/>
      <c r="E157" s="321"/>
      <c r="F157" s="321"/>
      <c r="G157" s="321"/>
      <c r="H157" s="321"/>
      <c r="I157" s="480"/>
      <c r="J157" s="510"/>
      <c r="K157" s="480"/>
      <c r="L157" s="510"/>
      <c r="M157" s="480"/>
      <c r="N157" s="510"/>
      <c r="O157" s="480"/>
      <c r="P157" s="510"/>
      <c r="Q157" s="480"/>
      <c r="R157" s="496"/>
      <c r="S157" s="654"/>
      <c r="T157" s="657"/>
      <c r="U157" s="396"/>
    </row>
    <row r="158" spans="1:21" x14ac:dyDescent="0.25">
      <c r="A158" s="468" t="s">
        <v>6</v>
      </c>
      <c r="B158" s="402"/>
      <c r="C158" s="403"/>
      <c r="D158" s="403"/>
      <c r="E158" s="750"/>
      <c r="F158" s="403"/>
      <c r="G158" s="403"/>
      <c r="H158" s="403"/>
      <c r="I158" s="480"/>
      <c r="J158" s="512"/>
      <c r="K158" s="480"/>
      <c r="L158" s="512"/>
      <c r="M158" s="480"/>
      <c r="N158" s="512"/>
      <c r="O158" s="480"/>
      <c r="P158" s="512"/>
      <c r="Q158" s="480"/>
      <c r="R158" s="524"/>
      <c r="S158" s="654"/>
      <c r="T158" s="524"/>
      <c r="U158" s="396"/>
    </row>
    <row r="159" spans="1:21" x14ac:dyDescent="0.25">
      <c r="A159" s="445"/>
      <c r="B159" s="405"/>
      <c r="C159" s="406"/>
      <c r="D159" s="406"/>
      <c r="E159" s="406"/>
      <c r="F159" s="406"/>
      <c r="G159" s="406"/>
      <c r="H159" s="406"/>
      <c r="I159" s="480"/>
      <c r="J159" s="434"/>
      <c r="K159" s="480"/>
      <c r="L159" s="356"/>
      <c r="M159" s="480"/>
      <c r="N159" s="356"/>
      <c r="O159" s="480"/>
      <c r="P159" s="356"/>
      <c r="Q159" s="480"/>
      <c r="R159" s="356"/>
      <c r="S159" s="654"/>
      <c r="T159" s="642">
        <f t="shared" ref="T159:T165" si="90">SUM(J159+L159+N159+P159+R159)</f>
        <v>0</v>
      </c>
      <c r="U159" s="396"/>
    </row>
    <row r="160" spans="1:21" x14ac:dyDescent="0.25">
      <c r="A160" s="445"/>
      <c r="B160" s="407"/>
      <c r="C160" s="340"/>
      <c r="D160" s="340"/>
      <c r="E160" s="340"/>
      <c r="F160" s="340"/>
      <c r="G160" s="340"/>
      <c r="H160" s="340"/>
      <c r="I160" s="480"/>
      <c r="J160" s="434"/>
      <c r="K160" s="480"/>
      <c r="L160" s="356"/>
      <c r="M160" s="480"/>
      <c r="N160" s="356"/>
      <c r="O160" s="480"/>
      <c r="P160" s="356"/>
      <c r="Q160" s="480"/>
      <c r="R160" s="356"/>
      <c r="S160" s="654"/>
      <c r="T160" s="642">
        <f t="shared" si="90"/>
        <v>0</v>
      </c>
      <c r="U160" s="396"/>
    </row>
    <row r="161" spans="1:21" x14ac:dyDescent="0.25">
      <c r="A161" s="445"/>
      <c r="B161" s="407"/>
      <c r="C161" s="340"/>
      <c r="D161" s="340"/>
      <c r="E161" s="340"/>
      <c r="F161" s="340"/>
      <c r="G161" s="340"/>
      <c r="H161" s="340"/>
      <c r="I161" s="480"/>
      <c r="J161" s="434"/>
      <c r="K161" s="480"/>
      <c r="L161" s="356"/>
      <c r="M161" s="480"/>
      <c r="N161" s="356"/>
      <c r="O161" s="480"/>
      <c r="P161" s="356"/>
      <c r="Q161" s="480"/>
      <c r="R161" s="356"/>
      <c r="S161" s="654"/>
      <c r="T161" s="642">
        <f t="shared" si="90"/>
        <v>0</v>
      </c>
      <c r="U161" s="396"/>
    </row>
    <row r="162" spans="1:21" x14ac:dyDescent="0.25">
      <c r="A162" s="445"/>
      <c r="B162" s="407"/>
      <c r="C162" s="340"/>
      <c r="D162" s="340"/>
      <c r="E162" s="340"/>
      <c r="F162" s="340"/>
      <c r="G162" s="340"/>
      <c r="H162" s="340"/>
      <c r="I162" s="480"/>
      <c r="J162" s="434"/>
      <c r="K162" s="480"/>
      <c r="L162" s="356"/>
      <c r="M162" s="480"/>
      <c r="N162" s="356"/>
      <c r="O162" s="480"/>
      <c r="P162" s="356"/>
      <c r="Q162" s="480"/>
      <c r="R162" s="356"/>
      <c r="S162" s="654"/>
      <c r="T162" s="642">
        <f t="shared" si="90"/>
        <v>0</v>
      </c>
      <c r="U162" s="396"/>
    </row>
    <row r="163" spans="1:21" x14ac:dyDescent="0.25">
      <c r="A163" s="445"/>
      <c r="B163" s="407"/>
      <c r="C163" s="340"/>
      <c r="D163" s="340"/>
      <c r="E163" s="340"/>
      <c r="F163" s="340"/>
      <c r="G163" s="340"/>
      <c r="H163" s="340"/>
      <c r="I163" s="480"/>
      <c r="J163" s="434"/>
      <c r="K163" s="480"/>
      <c r="L163" s="356"/>
      <c r="M163" s="480"/>
      <c r="N163" s="356"/>
      <c r="O163" s="480"/>
      <c r="P163" s="356"/>
      <c r="Q163" s="480"/>
      <c r="R163" s="356"/>
      <c r="S163" s="654"/>
      <c r="T163" s="642">
        <f t="shared" si="90"/>
        <v>0</v>
      </c>
      <c r="U163" s="396"/>
    </row>
    <row r="164" spans="1:21" x14ac:dyDescent="0.25">
      <c r="A164" s="445"/>
      <c r="B164" s="407"/>
      <c r="C164" s="340"/>
      <c r="D164" s="340"/>
      <c r="E164" s="340"/>
      <c r="F164" s="340"/>
      <c r="G164" s="340"/>
      <c r="H164" s="340"/>
      <c r="I164" s="480"/>
      <c r="J164" s="434"/>
      <c r="K164" s="480"/>
      <c r="L164" s="356"/>
      <c r="M164" s="480"/>
      <c r="N164" s="356"/>
      <c r="O164" s="480"/>
      <c r="P164" s="356"/>
      <c r="Q164" s="480"/>
      <c r="R164" s="356"/>
      <c r="S164" s="654"/>
      <c r="T164" s="642">
        <f t="shared" si="90"/>
        <v>0</v>
      </c>
      <c r="U164" s="396"/>
    </row>
    <row r="165" spans="1:21" x14ac:dyDescent="0.25">
      <c r="A165" s="445"/>
      <c r="B165" s="408"/>
      <c r="C165" s="409"/>
      <c r="D165" s="409"/>
      <c r="E165" s="409"/>
      <c r="F165" s="409"/>
      <c r="G165" s="409"/>
      <c r="H165" s="409"/>
      <c r="I165" s="480"/>
      <c r="J165" s="434"/>
      <c r="K165" s="480"/>
      <c r="L165" s="356"/>
      <c r="M165" s="480"/>
      <c r="N165" s="356"/>
      <c r="O165" s="480"/>
      <c r="P165" s="356"/>
      <c r="Q165" s="480"/>
      <c r="R165" s="356"/>
      <c r="S165" s="654"/>
      <c r="T165" s="642">
        <f t="shared" si="90"/>
        <v>0</v>
      </c>
      <c r="U165" s="396"/>
    </row>
    <row r="166" spans="1:21" x14ac:dyDescent="0.25">
      <c r="A166" s="928" t="s">
        <v>99</v>
      </c>
      <c r="B166" s="928"/>
      <c r="C166" s="928"/>
      <c r="D166" s="928"/>
      <c r="E166" s="928"/>
      <c r="F166" s="928"/>
      <c r="G166" s="928"/>
      <c r="H166" s="928"/>
      <c r="I166" s="480"/>
      <c r="J166" s="488">
        <f>SUM(J159:J165)</f>
        <v>0</v>
      </c>
      <c r="K166" s="530"/>
      <c r="L166" s="490">
        <f t="shared" ref="L166:R166" si="91">SUM(L159:L165)</f>
        <v>0</v>
      </c>
      <c r="M166" s="530"/>
      <c r="N166" s="490">
        <f t="shared" si="91"/>
        <v>0</v>
      </c>
      <c r="O166" s="530"/>
      <c r="P166" s="490">
        <f t="shared" si="91"/>
        <v>0</v>
      </c>
      <c r="Q166" s="530"/>
      <c r="R166" s="490">
        <f t="shared" si="91"/>
        <v>0</v>
      </c>
      <c r="S166" s="654"/>
      <c r="T166" s="661">
        <f>SUM(J166+L166+N166+P166+R166)</f>
        <v>0</v>
      </c>
      <c r="U166" s="396"/>
    </row>
    <row r="167" spans="1:21" x14ac:dyDescent="0.25">
      <c r="A167" s="321"/>
      <c r="B167" s="321"/>
      <c r="C167" s="321"/>
      <c r="D167" s="321"/>
      <c r="E167" s="321"/>
      <c r="F167" s="321"/>
      <c r="G167" s="321"/>
      <c r="H167" s="321"/>
      <c r="I167" s="480"/>
      <c r="J167" s="510"/>
      <c r="K167" s="480"/>
      <c r="L167" s="510"/>
      <c r="M167" s="480"/>
      <c r="N167" s="510"/>
      <c r="O167" s="480"/>
      <c r="P167" s="510"/>
      <c r="Q167" s="480"/>
      <c r="R167" s="496"/>
      <c r="S167" s="654"/>
      <c r="T167" s="657"/>
      <c r="U167" s="396"/>
    </row>
    <row r="168" spans="1:21" ht="27.6" x14ac:dyDescent="0.25">
      <c r="A168" s="468" t="s">
        <v>28</v>
      </c>
      <c r="B168" s="336" t="s">
        <v>274</v>
      </c>
      <c r="C168" s="462" t="s">
        <v>178</v>
      </c>
      <c r="D168" s="669" t="s">
        <v>268</v>
      </c>
      <c r="E168" s="423" t="s">
        <v>269</v>
      </c>
      <c r="F168" s="423" t="s">
        <v>270</v>
      </c>
      <c r="G168" s="423" t="s">
        <v>271</v>
      </c>
      <c r="H168" s="752" t="s">
        <v>272</v>
      </c>
      <c r="I168" s="480"/>
      <c r="J168" s="512"/>
      <c r="K168" s="486"/>
      <c r="L168" s="512"/>
      <c r="M168" s="486"/>
      <c r="N168" s="512"/>
      <c r="O168" s="486"/>
      <c r="P168" s="512"/>
      <c r="Q168" s="486"/>
      <c r="R168" s="524"/>
      <c r="S168" s="654"/>
      <c r="T168" s="524"/>
      <c r="U168" s="396"/>
    </row>
    <row r="169" spans="1:21" x14ac:dyDescent="0.25">
      <c r="A169" s="463"/>
      <c r="B169" s="662"/>
      <c r="C169" s="472"/>
      <c r="D169" s="668"/>
      <c r="E169" s="668"/>
      <c r="F169" s="668"/>
      <c r="G169" s="668"/>
      <c r="H169" s="662"/>
      <c r="I169" s="480"/>
      <c r="J169" s="434">
        <f>B169*D169</f>
        <v>0</v>
      </c>
      <c r="K169" s="480"/>
      <c r="L169" s="356">
        <f>B169*E169</f>
        <v>0</v>
      </c>
      <c r="M169" s="480"/>
      <c r="N169" s="356">
        <f>B169*F169</f>
        <v>0</v>
      </c>
      <c r="O169" s="480"/>
      <c r="P169" s="356">
        <f>B169*G169</f>
        <v>0</v>
      </c>
      <c r="Q169" s="480"/>
      <c r="R169" s="356">
        <f>B169*H169</f>
        <v>0</v>
      </c>
      <c r="S169" s="654"/>
      <c r="T169" s="642">
        <f>SUM(J169+L169+N169+P169+R169)</f>
        <v>0</v>
      </c>
      <c r="U169" s="396"/>
    </row>
    <row r="170" spans="1:21" x14ac:dyDescent="0.25">
      <c r="A170" s="463"/>
      <c r="B170" s="662"/>
      <c r="C170" s="472"/>
      <c r="D170" s="668"/>
      <c r="E170" s="668"/>
      <c r="F170" s="668"/>
      <c r="G170" s="668"/>
      <c r="H170" s="662"/>
      <c r="I170" s="480"/>
      <c r="J170" s="434">
        <f>B170*D170</f>
        <v>0</v>
      </c>
      <c r="K170" s="480"/>
      <c r="L170" s="356">
        <f>B170*E170</f>
        <v>0</v>
      </c>
      <c r="M170" s="480"/>
      <c r="N170" s="356">
        <f>B170*F170</f>
        <v>0</v>
      </c>
      <c r="O170" s="480"/>
      <c r="P170" s="356">
        <f>B170*G170</f>
        <v>0</v>
      </c>
      <c r="Q170" s="480"/>
      <c r="R170" s="356">
        <f>B170*H170</f>
        <v>0</v>
      </c>
      <c r="S170" s="654"/>
      <c r="T170" s="642">
        <f>SUM(J170+L170+N170+P170+R170)</f>
        <v>0</v>
      </c>
      <c r="U170" s="396"/>
    </row>
    <row r="171" spans="1:21" x14ac:dyDescent="0.25">
      <c r="A171" s="928" t="s">
        <v>99</v>
      </c>
      <c r="B171" s="931"/>
      <c r="C171" s="325"/>
      <c r="D171" s="404"/>
      <c r="E171" s="404"/>
      <c r="F171" s="404"/>
      <c r="G171" s="404"/>
      <c r="H171" s="744"/>
      <c r="I171" s="480"/>
      <c r="J171" s="488">
        <f>SUM(J169:J170)</f>
        <v>0</v>
      </c>
      <c r="K171" s="530"/>
      <c r="L171" s="490">
        <f t="shared" ref="L171:R171" si="92">SUM(L169:L170)</f>
        <v>0</v>
      </c>
      <c r="M171" s="530"/>
      <c r="N171" s="490">
        <f t="shared" si="92"/>
        <v>0</v>
      </c>
      <c r="O171" s="530"/>
      <c r="P171" s="490">
        <f t="shared" si="92"/>
        <v>0</v>
      </c>
      <c r="Q171" s="530"/>
      <c r="R171" s="490">
        <f t="shared" si="92"/>
        <v>0</v>
      </c>
      <c r="S171" s="654"/>
      <c r="T171" s="661">
        <f>SUM(J171+L171+N171+P171+R171)</f>
        <v>0</v>
      </c>
      <c r="U171" s="396"/>
    </row>
    <row r="172" spans="1:21" x14ac:dyDescent="0.25">
      <c r="A172" s="469"/>
      <c r="B172" s="333"/>
      <c r="C172" s="333"/>
      <c r="D172" s="333"/>
      <c r="E172" s="333"/>
      <c r="F172" s="333"/>
      <c r="G172" s="333"/>
      <c r="H172" s="754"/>
      <c r="I172" s="480"/>
      <c r="J172" s="524"/>
      <c r="K172" s="486"/>
      <c r="L172" s="530"/>
      <c r="M172" s="486"/>
      <c r="N172" s="530"/>
      <c r="O172" s="486"/>
      <c r="P172" s="530"/>
      <c r="Q172" s="486"/>
      <c r="R172" s="530"/>
      <c r="S172" s="654"/>
      <c r="T172" s="524"/>
      <c r="U172" s="396"/>
    </row>
    <row r="173" spans="1:21" x14ac:dyDescent="0.25">
      <c r="A173" s="470" t="s">
        <v>7</v>
      </c>
      <c r="B173" s="330"/>
      <c r="C173" s="330"/>
      <c r="D173" s="330"/>
      <c r="E173" s="330"/>
      <c r="F173" s="330"/>
      <c r="G173" s="330"/>
      <c r="H173" s="755"/>
      <c r="I173" s="480"/>
      <c r="J173" s="488">
        <f>SUM(J171+J166+J156+J148+J141+J135+J121+J110+J79+J71+J56)</f>
        <v>0</v>
      </c>
      <c r="K173" s="480"/>
      <c r="L173" s="490">
        <f t="shared" ref="L173:R173" si="93">SUM(L171+L166+L156+L148+L141+L135+L121+L110+L79+L71+L56)</f>
        <v>0</v>
      </c>
      <c r="M173" s="480"/>
      <c r="N173" s="490">
        <f t="shared" si="93"/>
        <v>0</v>
      </c>
      <c r="O173" s="480"/>
      <c r="P173" s="490">
        <f t="shared" si="93"/>
        <v>0</v>
      </c>
      <c r="Q173" s="480"/>
      <c r="R173" s="490">
        <f t="shared" si="93"/>
        <v>0</v>
      </c>
      <c r="S173" s="654"/>
      <c r="T173" s="660">
        <f>SUM(J173+L173+N173+P173+R173)</f>
        <v>0</v>
      </c>
      <c r="U173" s="396"/>
    </row>
    <row r="174" spans="1:21" x14ac:dyDescent="0.25">
      <c r="A174" s="471"/>
      <c r="B174" s="329"/>
      <c r="C174" s="329"/>
      <c r="D174" s="329"/>
      <c r="E174" s="329"/>
      <c r="F174" s="329"/>
      <c r="G174" s="329"/>
      <c r="H174" s="416"/>
      <c r="I174" s="480"/>
      <c r="J174" s="496"/>
      <c r="K174" s="480"/>
      <c r="L174" s="526"/>
      <c r="M174" s="480"/>
      <c r="N174" s="526"/>
      <c r="O174" s="480"/>
      <c r="P174" s="526"/>
      <c r="Q174" s="480"/>
      <c r="R174" s="526"/>
      <c r="S174" s="654"/>
      <c r="T174" s="642"/>
      <c r="U174" s="396"/>
    </row>
    <row r="175" spans="1:21" x14ac:dyDescent="0.25">
      <c r="A175" s="470" t="s">
        <v>94</v>
      </c>
      <c r="B175" s="330"/>
      <c r="C175" s="330"/>
      <c r="D175" s="330"/>
      <c r="E175" s="330"/>
      <c r="F175" s="330"/>
      <c r="G175" s="330"/>
      <c r="H175" s="755"/>
      <c r="I175" s="480"/>
      <c r="J175" s="488">
        <f>(J173-J171-J156-J121-J79)</f>
        <v>0</v>
      </c>
      <c r="K175" s="480"/>
      <c r="L175" s="490">
        <f t="shared" ref="L175:R175" si="94">(L173-L171-L156-L121-L79)</f>
        <v>0</v>
      </c>
      <c r="M175" s="480"/>
      <c r="N175" s="490">
        <f t="shared" si="94"/>
        <v>0</v>
      </c>
      <c r="O175" s="480"/>
      <c r="P175" s="490">
        <f t="shared" si="94"/>
        <v>0</v>
      </c>
      <c r="Q175" s="480"/>
      <c r="R175" s="490">
        <f t="shared" si="94"/>
        <v>0</v>
      </c>
      <c r="S175" s="654"/>
      <c r="T175" s="660">
        <f>SUM(J175+L175+N175+P175+R175)</f>
        <v>0</v>
      </c>
      <c r="U175" s="396"/>
    </row>
    <row r="176" spans="1:21" x14ac:dyDescent="0.25">
      <c r="I176" s="480"/>
      <c r="J176" s="496"/>
      <c r="K176" s="480"/>
      <c r="L176" s="526"/>
      <c r="M176" s="480"/>
      <c r="N176" s="526"/>
      <c r="O176" s="480"/>
      <c r="P176" s="526"/>
      <c r="Q176" s="480"/>
      <c r="R176" s="526"/>
      <c r="S176" s="654"/>
      <c r="T176" s="642"/>
      <c r="U176" s="396"/>
    </row>
    <row r="177" spans="1:21" ht="17.399999999999999" customHeight="1" x14ac:dyDescent="0.25">
      <c r="A177" s="470" t="s">
        <v>72</v>
      </c>
      <c r="B177" s="330"/>
      <c r="C177" s="330"/>
      <c r="D177" s="330"/>
      <c r="E177" s="330"/>
      <c r="F177" s="330"/>
      <c r="G177" s="330"/>
      <c r="H177" s="755"/>
      <c r="I177" s="480"/>
      <c r="J177" s="488">
        <f>SUM(J175*C9)</f>
        <v>0</v>
      </c>
      <c r="K177" s="480"/>
      <c r="L177" s="490">
        <f>SUM(L175*C9)</f>
        <v>0</v>
      </c>
      <c r="M177" s="480"/>
      <c r="N177" s="490">
        <f>SUM(N175*C9)</f>
        <v>0</v>
      </c>
      <c r="O177" s="480"/>
      <c r="P177" s="490">
        <f>SUM(P175*C9)</f>
        <v>0</v>
      </c>
      <c r="Q177" s="480"/>
      <c r="R177" s="490">
        <f>SUM(R175*C9)</f>
        <v>0</v>
      </c>
      <c r="S177" s="654"/>
      <c r="T177" s="660">
        <f>SUM(J177+L177+N177+P177+R177)</f>
        <v>0</v>
      </c>
      <c r="U177" s="396"/>
    </row>
    <row r="178" spans="1:21" x14ac:dyDescent="0.25">
      <c r="A178" s="463"/>
      <c r="B178" s="318"/>
      <c r="C178" s="318"/>
      <c r="D178" s="318"/>
      <c r="E178" s="318"/>
      <c r="F178" s="318"/>
      <c r="G178" s="318"/>
      <c r="H178" s="401"/>
      <c r="I178" s="480"/>
      <c r="J178" s="496"/>
      <c r="K178" s="480"/>
      <c r="L178" s="526"/>
      <c r="M178" s="480"/>
      <c r="N178" s="526"/>
      <c r="O178" s="480"/>
      <c r="P178" s="526"/>
      <c r="Q178" s="480"/>
      <c r="R178" s="526"/>
      <c r="S178" s="654"/>
      <c r="T178" s="642"/>
      <c r="U178" s="396"/>
    </row>
    <row r="179" spans="1:21" x14ac:dyDescent="0.25">
      <c r="A179" s="470" t="s">
        <v>8</v>
      </c>
      <c r="B179" s="330"/>
      <c r="C179" s="330"/>
      <c r="D179" s="330"/>
      <c r="E179" s="330"/>
      <c r="F179" s="330"/>
      <c r="G179" s="330"/>
      <c r="H179" s="755"/>
      <c r="I179" s="547"/>
      <c r="J179" s="488">
        <f>SUM(J177+J173)</f>
        <v>0</v>
      </c>
      <c r="K179" s="480"/>
      <c r="L179" s="490">
        <f t="shared" ref="L179:R179" si="95">SUM(L177+L173)</f>
        <v>0</v>
      </c>
      <c r="M179" s="480"/>
      <c r="N179" s="490">
        <f t="shared" si="95"/>
        <v>0</v>
      </c>
      <c r="O179" s="480"/>
      <c r="P179" s="490">
        <f t="shared" si="95"/>
        <v>0</v>
      </c>
      <c r="Q179" s="480"/>
      <c r="R179" s="490">
        <f t="shared" si="95"/>
        <v>0</v>
      </c>
      <c r="S179" s="654"/>
      <c r="T179" s="660">
        <f>SUM(J179+L179+N179+P179+R179)</f>
        <v>0</v>
      </c>
      <c r="U179" s="396"/>
    </row>
    <row r="180" spans="1:21" x14ac:dyDescent="0.25">
      <c r="A180" s="302"/>
      <c r="B180" s="302"/>
      <c r="C180" s="302"/>
      <c r="D180" s="302"/>
      <c r="E180" s="302"/>
      <c r="F180" s="302"/>
      <c r="G180" s="302"/>
      <c r="H180" s="302"/>
      <c r="I180" s="627"/>
      <c r="J180" s="512"/>
      <c r="K180" s="627"/>
      <c r="L180" s="512"/>
      <c r="M180" s="627"/>
      <c r="N180" s="512"/>
      <c r="O180" s="627"/>
      <c r="P180" s="512"/>
      <c r="Q180" s="627"/>
      <c r="R180" s="524"/>
      <c r="S180" s="654"/>
      <c r="T180" s="524"/>
      <c r="U180" s="396"/>
    </row>
    <row r="181" spans="1:21" x14ac:dyDescent="0.25">
      <c r="A181" s="321"/>
      <c r="B181" s="321"/>
      <c r="C181" s="321"/>
      <c r="D181" s="321"/>
      <c r="E181" s="321"/>
      <c r="F181" s="321"/>
      <c r="G181" s="321"/>
      <c r="H181" s="321"/>
      <c r="I181" s="369"/>
      <c r="J181" s="628" t="str">
        <f>J13</f>
        <v>FYxx-xx</v>
      </c>
      <c r="K181" s="628"/>
      <c r="L181" s="628" t="str">
        <f>L13</f>
        <v>FYxx-xx</v>
      </c>
      <c r="M181" s="628"/>
      <c r="N181" s="628" t="str">
        <f>N13</f>
        <v>FYxx-xx</v>
      </c>
      <c r="O181" s="628"/>
      <c r="P181" s="628" t="str">
        <f>P13</f>
        <v>FYxx-xx</v>
      </c>
      <c r="Q181" s="628"/>
      <c r="R181" s="629" t="str">
        <f>R13</f>
        <v>FYxx-xx</v>
      </c>
      <c r="S181" s="583"/>
      <c r="T181" s="659"/>
      <c r="U181" s="396"/>
    </row>
    <row r="182" spans="1:21" x14ac:dyDescent="0.25">
      <c r="J182" s="332"/>
      <c r="L182" s="332"/>
      <c r="N182" s="332"/>
      <c r="P182" s="332"/>
      <c r="R182" s="332"/>
    </row>
    <row r="183" spans="1:21" x14ac:dyDescent="0.25">
      <c r="K183" s="304"/>
      <c r="M183" s="304"/>
      <c r="O183" s="304"/>
      <c r="Q183" s="304"/>
    </row>
    <row r="184" spans="1:21" ht="13.95" customHeight="1" x14ac:dyDescent="0.25">
      <c r="J184" s="305"/>
      <c r="K184" s="346"/>
      <c r="M184" s="346"/>
      <c r="O184" s="346"/>
      <c r="Q184" s="346"/>
    </row>
    <row r="185" spans="1:21" x14ac:dyDescent="0.25">
      <c r="F185" s="310"/>
      <c r="J185" s="305"/>
      <c r="K185" s="346"/>
      <c r="M185" s="346"/>
      <c r="O185" s="346"/>
      <c r="Q185" s="346"/>
    </row>
    <row r="186" spans="1:21" x14ac:dyDescent="0.25">
      <c r="J186" s="305"/>
      <c r="K186" s="346"/>
      <c r="M186" s="346"/>
      <c r="O186" s="346"/>
      <c r="Q186" s="346"/>
    </row>
  </sheetData>
  <mergeCells count="43">
    <mergeCell ref="A50:H50"/>
    <mergeCell ref="F9:K9"/>
    <mergeCell ref="C9:D9"/>
    <mergeCell ref="C3:J3"/>
    <mergeCell ref="C8:J8"/>
    <mergeCell ref="D14:H14"/>
    <mergeCell ref="A28:H28"/>
    <mergeCell ref="A43:H43"/>
    <mergeCell ref="C2:J2"/>
    <mergeCell ref="C5:J5"/>
    <mergeCell ref="C6:I6"/>
    <mergeCell ref="A12:A13"/>
    <mergeCell ref="A5:B5"/>
    <mergeCell ref="A6:B6"/>
    <mergeCell ref="A2:B2"/>
    <mergeCell ref="A3:B3"/>
    <mergeCell ref="A8:B8"/>
    <mergeCell ref="A9:B9"/>
    <mergeCell ref="B11:C11"/>
    <mergeCell ref="A171:B171"/>
    <mergeCell ref="B88:H88"/>
    <mergeCell ref="B95:H95"/>
    <mergeCell ref="B102:H102"/>
    <mergeCell ref="B109:H109"/>
    <mergeCell ref="A156:H156"/>
    <mergeCell ref="A166:H166"/>
    <mergeCell ref="A110:H110"/>
    <mergeCell ref="A121:H121"/>
    <mergeCell ref="A135:H135"/>
    <mergeCell ref="A141:H141"/>
    <mergeCell ref="A148:H148"/>
    <mergeCell ref="B138:B140"/>
    <mergeCell ref="A56:H56"/>
    <mergeCell ref="A71:H71"/>
    <mergeCell ref="A73:H73"/>
    <mergeCell ref="A54:H54"/>
    <mergeCell ref="A79:H79"/>
    <mergeCell ref="Z13:AJ13"/>
    <mergeCell ref="W14:X14"/>
    <mergeCell ref="Z14:AA14"/>
    <mergeCell ref="AC14:AD14"/>
    <mergeCell ref="AF14:AG14"/>
    <mergeCell ref="AI14:AJ14"/>
  </mergeCells>
  <pageMargins left="0.7" right="0.7" top="0.75" bottom="0.75" header="0.3" footer="0.3"/>
  <pageSetup orientation="portrait" horizontalDpi="4294967293" verticalDpi="4294967293" r:id="rId1"/>
  <ignoredErrors>
    <ignoredError sqref="T55 T124:T134 T57:T70 T72 T74:T78 T80:T87 T89:T101 T103:T108 T111:T119 T136:T155 T157:T165 T167:T169 R174 R79:R109 R122:R168 J160 J68:J70 J178 J176 J174 J172 J167:J168 J157:J158 J149:J155 J136:J147 J122:J123 J89 J80:J82 L160:L168 L87:L109 L174 L122:L158 L79:L85 N160:N168 N87:N109 N174 N122:N158 N79:N85 P122:P168 P79:P109 P174 J127:J134 J162:J165 P176 N176 L176 R176 L178:L179 N178:N179 P178:P179 R178:R179 P111:P119 N111:N119 L111:L119 J111:J119 R111:R119 R171:R172 L171:L172 N171:N172 P171:P172 T171 T17:T20 C18:C20 T28:T30 J109 J95:J96 J102:J103" emptyCellReference="1"/>
    <ignoredError sqref="AI18:AJ21 Z17:AA21 AI17 AC17:AD21 AF17:AG21" formula="1"/>
  </ignoredError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DB383A9C-21C4-4F16-BC69-796C8EAF1E29}">
          <x14:formula1>
            <xm:f>'Fringe Rates &amp; Tuition'!$S$2:$S$8</xm:f>
          </x14:formula1>
          <xm:sqref>K169:K170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C000"/>
  </sheetPr>
  <dimension ref="A1:XEB188"/>
  <sheetViews>
    <sheetView zoomScale="70" zoomScaleNormal="70" workbookViewId="0">
      <selection activeCell="A164" sqref="A164"/>
    </sheetView>
  </sheetViews>
  <sheetFormatPr defaultColWidth="8.69921875" defaultRowHeight="13.8" outlineLevelCol="1" x14ac:dyDescent="0.25"/>
  <cols>
    <col min="1" max="1" width="56.69921875" style="305" customWidth="1"/>
    <col min="2" max="2" width="10.5" style="305" customWidth="1"/>
    <col min="3" max="3" width="11.5" style="305" customWidth="1"/>
    <col min="4" max="4" width="2.5" style="332" customWidth="1"/>
    <col min="5" max="5" width="6.19921875" style="332" bestFit="1" customWidth="1"/>
    <col min="6" max="6" width="6.69921875" style="332" customWidth="1"/>
    <col min="7" max="7" width="12.3984375" style="304" bestFit="1" customWidth="1"/>
    <col min="8" max="8" width="9.69921875" style="304" customWidth="1"/>
    <col min="9" max="9" width="2.5" style="332" customWidth="1"/>
    <col min="10" max="10" width="6.19921875" style="332" customWidth="1" outlineLevel="1"/>
    <col min="11" max="11" width="6.59765625" style="332" customWidth="1" outlineLevel="1"/>
    <col min="12" max="12" width="12.3984375" style="304" customWidth="1" outlineLevel="1"/>
    <col min="13" max="13" width="10" style="304" customWidth="1" outlineLevel="1"/>
    <col min="14" max="14" width="2.5" style="332" customWidth="1"/>
    <col min="15" max="15" width="5.69921875" style="332" customWidth="1" outlineLevel="1"/>
    <col min="16" max="16" width="6.59765625" style="332" customWidth="1" outlineLevel="1"/>
    <col min="17" max="17" width="12.3984375" style="304" customWidth="1" outlineLevel="1"/>
    <col min="18" max="18" width="10.09765625" style="304" customWidth="1" outlineLevel="1"/>
    <col min="19" max="19" width="2.5" style="332" customWidth="1"/>
    <col min="20" max="20" width="5.69921875" style="332" customWidth="1" outlineLevel="1"/>
    <col min="21" max="21" width="6.59765625" style="332" customWidth="1" outlineLevel="1"/>
    <col min="22" max="22" width="12.3984375" style="304" customWidth="1" outlineLevel="1"/>
    <col min="23" max="23" width="10.19921875" style="304" customWidth="1" outlineLevel="1"/>
    <col min="24" max="24" width="2.5" style="332" customWidth="1"/>
    <col min="25" max="25" width="5.69921875" style="332" customWidth="1" outlineLevel="1"/>
    <col min="26" max="26" width="6.59765625" style="332" customWidth="1" outlineLevel="1"/>
    <col min="27" max="27" width="12.3984375" style="304" customWidth="1" outlineLevel="1"/>
    <col min="28" max="28" width="10.3984375" style="304" customWidth="1" outlineLevel="1"/>
    <col min="29" max="29" width="2.5" style="332" customWidth="1"/>
    <col min="30" max="30" width="10.3984375" style="305" bestFit="1" customWidth="1" collapsed="1"/>
    <col min="31" max="31" width="13.09765625" style="460" customWidth="1"/>
    <col min="32" max="32" width="2.5" style="332" customWidth="1"/>
    <col min="33" max="33" width="15" style="355" customWidth="1"/>
    <col min="34" max="34" width="2" style="305" customWidth="1"/>
    <col min="35" max="35" width="6.296875" style="305" customWidth="1"/>
    <col min="36" max="37" width="8.69921875" style="305"/>
    <col min="38" max="38" width="1.59765625" style="305" customWidth="1"/>
    <col min="39" max="40" width="8.69921875" style="305"/>
    <col min="41" max="41" width="2.19921875" style="305" customWidth="1"/>
    <col min="42" max="43" width="8.69921875" style="305"/>
    <col min="44" max="44" width="2.19921875" style="305" customWidth="1"/>
    <col min="45" max="46" width="8.69921875" style="305"/>
    <col min="47" max="47" width="2.19921875" style="305" customWidth="1"/>
    <col min="48" max="16384" width="8.69921875" style="305"/>
  </cols>
  <sheetData>
    <row r="1" spans="1:2042 2074:3062 3094:4082 4114:5102 5134:6122 6154:7142 7174:8162 8194:9216 9248:10236 10268:11256 11288:12276 12308:13296 13328:14316 14348:15336 15368:16356" x14ac:dyDescent="0.25">
      <c r="L1" s="334"/>
      <c r="M1" s="334"/>
      <c r="Q1" s="334"/>
      <c r="R1" s="334"/>
      <c r="V1" s="334"/>
      <c r="W1" s="334"/>
      <c r="AA1" s="334"/>
      <c r="AB1" s="334"/>
      <c r="AE1" s="332"/>
    </row>
    <row r="2" spans="1:2042 2074:3062 3094:4082 4114:5102 5134:6122 6154:7142 7174:8162 8194:9216 9248:10236 10268:11256 11288:12276 12308:13296 13328:14316 14348:15336 15368:16356" ht="15.6" x14ac:dyDescent="0.3">
      <c r="A2" s="940" t="s">
        <v>247</v>
      </c>
      <c r="B2" s="940"/>
      <c r="C2" s="936"/>
      <c r="D2" s="937"/>
      <c r="E2" s="937"/>
      <c r="F2" s="937"/>
      <c r="G2" s="937"/>
      <c r="H2" s="937"/>
      <c r="I2" s="937"/>
      <c r="J2" s="305"/>
      <c r="L2" s="334"/>
      <c r="M2" s="334"/>
      <c r="Q2" s="334"/>
      <c r="R2" s="334"/>
      <c r="V2" s="334"/>
      <c r="W2" s="334"/>
      <c r="AA2" s="334"/>
      <c r="AB2" s="334"/>
      <c r="AE2" s="332"/>
    </row>
    <row r="3" spans="1:2042 2074:3062 3094:4082 4114:5102 5134:6122 6154:7142 7174:8162 8194:9216 9248:10236 10268:11256 11288:12276 12308:13296 13328:14316 14348:15336 15368:16356" ht="15.6" x14ac:dyDescent="0.3">
      <c r="A3" s="940" t="s">
        <v>250</v>
      </c>
      <c r="B3" s="940"/>
      <c r="C3" s="936"/>
      <c r="D3" s="937"/>
      <c r="E3" s="937"/>
      <c r="F3" s="937"/>
      <c r="G3" s="937"/>
      <c r="H3" s="937"/>
      <c r="I3" s="937"/>
      <c r="J3" s="305"/>
      <c r="L3" s="334"/>
      <c r="M3" s="334"/>
      <c r="Q3" s="334"/>
      <c r="R3" s="334"/>
      <c r="V3" s="334"/>
      <c r="W3" s="334"/>
      <c r="AA3" s="334"/>
      <c r="AB3" s="334"/>
      <c r="AE3" s="332"/>
    </row>
    <row r="4" spans="1:2042 2074:3062 3094:4082 4114:5102 5134:6122 6154:7142 7174:8162 8194:9216 9248:10236 10268:11256 11288:12276 12308:13296 13328:14316 14348:15336 15368:16356" ht="15.6" x14ac:dyDescent="0.3">
      <c r="A4" s="638"/>
      <c r="B4" s="638"/>
      <c r="C4" s="398"/>
      <c r="D4" s="398"/>
      <c r="E4" s="398"/>
      <c r="F4" s="398"/>
      <c r="G4" s="398"/>
      <c r="H4" s="398"/>
      <c r="I4" s="398"/>
      <c r="J4" s="305"/>
      <c r="K4" s="305"/>
      <c r="L4" s="305"/>
      <c r="M4" s="305"/>
      <c r="N4" s="305"/>
      <c r="O4" s="305"/>
      <c r="P4" s="305"/>
      <c r="Q4" s="305"/>
      <c r="R4" s="305"/>
      <c r="S4" s="305"/>
      <c r="T4" s="305"/>
      <c r="U4" s="305"/>
      <c r="V4" s="305"/>
      <c r="W4" s="305"/>
      <c r="X4" s="305"/>
      <c r="Y4" s="305"/>
      <c r="Z4" s="305"/>
      <c r="AA4" s="305"/>
      <c r="AB4" s="305"/>
      <c r="AC4" s="305"/>
      <c r="AE4" s="305"/>
      <c r="AF4" s="305"/>
      <c r="AG4" s="305"/>
    </row>
    <row r="5" spans="1:2042 2074:3062 3094:4082 4114:5102 5134:6122 6154:7142 7174:8162 8194:9216 9248:10236 10268:11256 11288:12276 12308:13296 13328:14316 14348:15336 15368:16356" ht="15.6" x14ac:dyDescent="0.3">
      <c r="A5" s="940" t="s">
        <v>249</v>
      </c>
      <c r="B5" s="940"/>
      <c r="C5" s="938"/>
      <c r="D5" s="939"/>
      <c r="E5" s="939"/>
      <c r="F5" s="939"/>
      <c r="G5" s="939"/>
      <c r="H5" s="939"/>
      <c r="I5" s="939"/>
      <c r="J5" s="640"/>
      <c r="L5" s="334"/>
      <c r="M5" s="334"/>
      <c r="Q5" s="334"/>
      <c r="R5" s="334"/>
      <c r="V5" s="334"/>
      <c r="W5" s="334"/>
      <c r="AA5" s="334"/>
      <c r="AB5" s="334"/>
      <c r="AE5" s="332"/>
    </row>
    <row r="6" spans="1:2042 2074:3062 3094:4082 4114:5102 5134:6122 6154:7142 7174:8162 8194:9216 9248:10236 10268:11256 11288:12276 12308:13296 13328:14316 14348:15336 15368:16356" ht="15.6" x14ac:dyDescent="0.3">
      <c r="A6" s="940" t="s">
        <v>27</v>
      </c>
      <c r="B6" s="940"/>
      <c r="C6" s="936"/>
      <c r="D6" s="937"/>
      <c r="E6" s="937"/>
      <c r="F6" s="937"/>
      <c r="G6" s="937"/>
      <c r="H6" s="937"/>
      <c r="I6" s="937"/>
      <c r="J6" s="334"/>
      <c r="L6" s="334"/>
      <c r="M6" s="334"/>
      <c r="Q6" s="334"/>
      <c r="R6" s="334"/>
      <c r="V6" s="334"/>
      <c r="W6" s="334"/>
      <c r="AA6" s="334"/>
      <c r="AB6" s="334"/>
      <c r="AE6" s="332"/>
    </row>
    <row r="7" spans="1:2042 2074:3062 3094:4082 4114:5102 5134:6122 6154:7142 7174:8162 8194:9216 9248:10236 10268:11256 11288:12276 12308:13296 13328:14316 14348:15336 15368:16356" s="398" customFormat="1" ht="15.6" x14ac:dyDescent="0.3">
      <c r="A7" s="638"/>
      <c r="B7" s="638"/>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641"/>
      <c r="AJ7" s="641"/>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641"/>
      <c r="BR7" s="641"/>
      <c r="BS7" s="305"/>
      <c r="BT7" s="305"/>
      <c r="BU7" s="305"/>
      <c r="BV7" s="305"/>
      <c r="BW7" s="305"/>
      <c r="BX7" s="305"/>
      <c r="BY7" s="305"/>
      <c r="BZ7" s="305"/>
      <c r="CA7" s="305"/>
      <c r="CB7" s="305"/>
      <c r="CC7" s="305"/>
      <c r="CD7" s="305"/>
      <c r="CE7" s="305"/>
      <c r="CF7" s="305"/>
      <c r="CG7" s="305"/>
      <c r="CH7" s="305"/>
      <c r="CI7" s="305"/>
      <c r="CJ7" s="305"/>
      <c r="CK7" s="305"/>
      <c r="CL7" s="305"/>
      <c r="CM7" s="305"/>
      <c r="CN7" s="305"/>
      <c r="CO7" s="305"/>
      <c r="CP7" s="305"/>
      <c r="CQ7" s="305"/>
      <c r="CR7" s="305"/>
      <c r="CS7" s="305"/>
      <c r="CT7" s="305"/>
      <c r="CU7" s="305"/>
      <c r="CV7" s="305"/>
      <c r="CW7" s="305"/>
      <c r="CX7" s="305"/>
      <c r="CY7" s="641"/>
      <c r="CZ7" s="641"/>
      <c r="DA7" s="305"/>
      <c r="DB7" s="305"/>
      <c r="DC7" s="305"/>
      <c r="DD7" s="305"/>
      <c r="DE7" s="305"/>
      <c r="DF7" s="305"/>
      <c r="DG7" s="305"/>
      <c r="DH7" s="305"/>
      <c r="DI7" s="305"/>
      <c r="DJ7" s="305"/>
      <c r="DK7" s="305"/>
      <c r="DL7" s="305"/>
      <c r="DM7" s="305"/>
      <c r="DN7" s="305"/>
      <c r="DO7" s="305"/>
      <c r="DP7" s="305"/>
      <c r="DQ7" s="305"/>
      <c r="DR7" s="305"/>
      <c r="DS7" s="305"/>
      <c r="DT7" s="305"/>
      <c r="DU7" s="305"/>
      <c r="DV7" s="305"/>
      <c r="DW7" s="305"/>
      <c r="DX7" s="305"/>
      <c r="DY7" s="305"/>
      <c r="DZ7" s="305"/>
      <c r="EA7" s="305"/>
      <c r="EB7" s="305"/>
      <c r="EC7" s="305"/>
      <c r="ED7" s="305"/>
      <c r="EE7" s="305"/>
      <c r="EF7" s="305"/>
      <c r="EG7" s="641"/>
      <c r="EH7" s="641"/>
      <c r="EI7" s="305"/>
      <c r="EJ7" s="305"/>
      <c r="EK7" s="305"/>
      <c r="EL7" s="305"/>
      <c r="EM7" s="305"/>
      <c r="EN7" s="305"/>
      <c r="EO7" s="305"/>
      <c r="EP7" s="305"/>
      <c r="EQ7" s="305"/>
      <c r="ER7" s="305"/>
      <c r="ES7" s="305"/>
      <c r="ET7" s="305"/>
      <c r="EU7" s="305"/>
      <c r="EV7" s="305"/>
      <c r="EW7" s="305"/>
      <c r="EX7" s="305"/>
      <c r="EY7" s="305"/>
      <c r="EZ7" s="305"/>
      <c r="FA7" s="305"/>
      <c r="FB7" s="305"/>
      <c r="FC7" s="305"/>
      <c r="FD7" s="305"/>
      <c r="FE7" s="305"/>
      <c r="FF7" s="305"/>
      <c r="FG7" s="305"/>
      <c r="FH7" s="305"/>
      <c r="FI7" s="305"/>
      <c r="FJ7" s="305"/>
      <c r="FK7" s="305"/>
      <c r="FL7" s="305"/>
      <c r="FM7" s="305"/>
      <c r="FN7" s="305"/>
      <c r="FO7" s="641"/>
      <c r="FP7" s="641"/>
      <c r="FQ7" s="305"/>
      <c r="FR7" s="305"/>
      <c r="FS7" s="305"/>
      <c r="FT7" s="305"/>
      <c r="FU7" s="305"/>
      <c r="FV7" s="305"/>
      <c r="FW7" s="305"/>
      <c r="FX7" s="305"/>
      <c r="FY7" s="305"/>
      <c r="FZ7" s="305"/>
      <c r="GA7" s="305"/>
      <c r="GB7" s="305"/>
      <c r="GC7" s="305"/>
      <c r="GD7" s="305"/>
      <c r="GE7" s="305"/>
      <c r="GF7" s="305"/>
      <c r="GG7" s="305"/>
      <c r="GH7" s="305"/>
      <c r="GI7" s="305"/>
      <c r="GJ7" s="305"/>
      <c r="GK7" s="305"/>
      <c r="GL7" s="305"/>
      <c r="GM7" s="305"/>
      <c r="GN7" s="305"/>
      <c r="GO7" s="305"/>
      <c r="GP7" s="305"/>
      <c r="GQ7" s="305"/>
      <c r="GR7" s="305"/>
      <c r="GS7" s="305"/>
      <c r="GT7" s="305"/>
      <c r="GU7" s="305"/>
      <c r="GV7" s="305"/>
      <c r="GW7" s="641"/>
      <c r="GX7" s="641"/>
      <c r="GY7" s="305"/>
      <c r="GZ7" s="305"/>
      <c r="HA7" s="305"/>
      <c r="HB7" s="305"/>
      <c r="HC7" s="305"/>
      <c r="HD7" s="305"/>
      <c r="HE7" s="305"/>
      <c r="HF7" s="305"/>
      <c r="HG7" s="305"/>
      <c r="HH7" s="305"/>
      <c r="HI7" s="305"/>
      <c r="HJ7" s="305"/>
      <c r="HK7" s="305"/>
      <c r="HL7" s="305"/>
      <c r="HM7" s="305"/>
      <c r="HN7" s="305"/>
      <c r="HO7" s="305"/>
      <c r="HP7" s="305"/>
      <c r="HQ7" s="305"/>
      <c r="HR7" s="305"/>
      <c r="HS7" s="305"/>
      <c r="HT7" s="305"/>
      <c r="HU7" s="305"/>
      <c r="HV7" s="305"/>
      <c r="HW7" s="305"/>
      <c r="HX7" s="305"/>
      <c r="HY7" s="305"/>
      <c r="HZ7" s="305"/>
      <c r="IA7" s="305"/>
      <c r="IB7" s="305"/>
      <c r="IC7" s="305"/>
      <c r="ID7" s="305"/>
      <c r="IE7" s="641"/>
      <c r="IF7" s="641"/>
      <c r="IG7" s="305"/>
      <c r="IH7" s="305"/>
      <c r="II7" s="305"/>
      <c r="IJ7" s="305"/>
      <c r="IK7" s="305"/>
      <c r="IL7" s="305"/>
      <c r="IM7" s="305"/>
      <c r="IN7" s="305"/>
      <c r="IO7" s="305"/>
      <c r="IP7" s="305"/>
      <c r="IQ7" s="305"/>
      <c r="IR7" s="305"/>
      <c r="IS7" s="305"/>
      <c r="IT7" s="305"/>
      <c r="IU7" s="305"/>
      <c r="IV7" s="305"/>
      <c r="IW7" s="305"/>
      <c r="IX7" s="305"/>
      <c r="IY7" s="305"/>
      <c r="IZ7" s="305"/>
      <c r="JA7" s="305"/>
      <c r="JB7" s="305"/>
      <c r="JC7" s="305"/>
      <c r="JD7" s="305"/>
      <c r="JE7" s="305"/>
      <c r="JF7" s="305"/>
      <c r="JG7" s="305"/>
      <c r="JH7" s="305"/>
      <c r="JI7" s="305"/>
      <c r="JJ7" s="305"/>
      <c r="JK7" s="305"/>
      <c r="JL7" s="305"/>
      <c r="JM7" s="641"/>
      <c r="JN7" s="641"/>
      <c r="JO7" s="305"/>
      <c r="JP7" s="305"/>
      <c r="JQ7" s="305"/>
      <c r="JR7" s="305"/>
      <c r="JS7" s="305"/>
      <c r="JT7" s="305"/>
      <c r="JU7" s="305"/>
      <c r="JV7" s="305"/>
      <c r="JW7" s="305"/>
      <c r="JX7" s="305"/>
      <c r="JY7" s="305"/>
      <c r="JZ7" s="305"/>
      <c r="KA7" s="305"/>
      <c r="KB7" s="305"/>
      <c r="KC7" s="305"/>
      <c r="KD7" s="305"/>
      <c r="KE7" s="305"/>
      <c r="KF7" s="305"/>
      <c r="KG7" s="305"/>
      <c r="KH7" s="305"/>
      <c r="KI7" s="305"/>
      <c r="KJ7" s="305"/>
      <c r="KK7" s="305"/>
      <c r="KL7" s="305"/>
      <c r="KM7" s="305"/>
      <c r="KN7" s="305"/>
      <c r="KO7" s="305"/>
      <c r="KP7" s="305"/>
      <c r="KQ7" s="305"/>
      <c r="KR7" s="305"/>
      <c r="KS7" s="305"/>
      <c r="KT7" s="305"/>
      <c r="KU7" s="641"/>
      <c r="KV7" s="641"/>
      <c r="KW7" s="305"/>
      <c r="KX7" s="305"/>
      <c r="KY7" s="305"/>
      <c r="KZ7" s="305"/>
      <c r="LA7" s="305"/>
      <c r="LB7" s="305"/>
      <c r="LC7" s="305"/>
      <c r="LD7" s="305"/>
      <c r="LE7" s="305"/>
      <c r="LF7" s="305"/>
      <c r="LG7" s="305"/>
      <c r="LH7" s="305"/>
      <c r="LI7" s="305"/>
      <c r="LJ7" s="305"/>
      <c r="LK7" s="305"/>
      <c r="LL7" s="305"/>
      <c r="LM7" s="305"/>
      <c r="LN7" s="305"/>
      <c r="LO7" s="305"/>
      <c r="LP7" s="305"/>
      <c r="LQ7" s="305"/>
      <c r="LR7" s="305"/>
      <c r="LS7" s="305"/>
      <c r="LT7" s="305"/>
      <c r="LU7" s="305"/>
      <c r="LV7" s="305"/>
      <c r="LW7" s="305"/>
      <c r="LX7" s="305"/>
      <c r="LY7" s="305"/>
      <c r="LZ7" s="305"/>
      <c r="MA7" s="305"/>
      <c r="MB7" s="305"/>
      <c r="MC7" s="641"/>
      <c r="MD7" s="641"/>
      <c r="ME7" s="305"/>
      <c r="MF7" s="305"/>
      <c r="MG7" s="305"/>
      <c r="MH7" s="305"/>
      <c r="MI7" s="305"/>
      <c r="MJ7" s="305"/>
      <c r="MK7" s="305"/>
      <c r="ML7" s="305"/>
      <c r="MM7" s="305"/>
      <c r="MN7" s="305"/>
      <c r="MO7" s="305"/>
      <c r="MP7" s="305"/>
      <c r="MQ7" s="305"/>
      <c r="MR7" s="305"/>
      <c r="MS7" s="305"/>
      <c r="MT7" s="305"/>
      <c r="MU7" s="305"/>
      <c r="MV7" s="305"/>
      <c r="MW7" s="305"/>
      <c r="MX7" s="305"/>
      <c r="MY7" s="305"/>
      <c r="MZ7" s="305"/>
      <c r="NA7" s="305"/>
      <c r="NB7" s="305"/>
      <c r="NC7" s="305"/>
      <c r="ND7" s="305"/>
      <c r="NE7" s="305"/>
      <c r="NF7" s="305"/>
      <c r="NG7" s="305"/>
      <c r="NH7" s="305"/>
      <c r="NI7" s="305"/>
      <c r="NJ7" s="305"/>
      <c r="NK7" s="641"/>
      <c r="NL7" s="641"/>
      <c r="NM7" s="305"/>
      <c r="NN7" s="305"/>
      <c r="NO7" s="305"/>
      <c r="NP7" s="305"/>
      <c r="NQ7" s="305"/>
      <c r="NR7" s="305"/>
      <c r="NS7" s="305"/>
      <c r="NT7" s="305"/>
      <c r="NU7" s="305"/>
      <c r="NV7" s="305"/>
      <c r="NW7" s="305"/>
      <c r="NX7" s="305"/>
      <c r="NY7" s="305"/>
      <c r="NZ7" s="305"/>
      <c r="OA7" s="305"/>
      <c r="OB7" s="305"/>
      <c r="OC7" s="305"/>
      <c r="OD7" s="305"/>
      <c r="OE7" s="305"/>
      <c r="OF7" s="305"/>
      <c r="OG7" s="305"/>
      <c r="OH7" s="305"/>
      <c r="OI7" s="305"/>
      <c r="OJ7" s="305"/>
      <c r="OK7" s="305"/>
      <c r="OL7" s="305"/>
      <c r="OM7" s="305"/>
      <c r="ON7" s="305"/>
      <c r="OO7" s="305"/>
      <c r="OP7" s="305"/>
      <c r="OQ7" s="305"/>
      <c r="OR7" s="305"/>
      <c r="OS7" s="641"/>
      <c r="OT7" s="641"/>
      <c r="OU7" s="305"/>
      <c r="OV7" s="305"/>
      <c r="OW7" s="305"/>
      <c r="OX7" s="305"/>
      <c r="OY7" s="305"/>
      <c r="OZ7" s="305"/>
      <c r="PA7" s="305"/>
      <c r="PB7" s="305"/>
      <c r="PC7" s="305"/>
      <c r="PD7" s="305"/>
      <c r="PE7" s="305"/>
      <c r="PF7" s="305"/>
      <c r="PG7" s="305"/>
      <c r="PH7" s="305"/>
      <c r="PI7" s="305"/>
      <c r="PJ7" s="305"/>
      <c r="PK7" s="305"/>
      <c r="PL7" s="305"/>
      <c r="PM7" s="305"/>
      <c r="PN7" s="305"/>
      <c r="PO7" s="305"/>
      <c r="PP7" s="305"/>
      <c r="PQ7" s="305"/>
      <c r="PR7" s="305"/>
      <c r="PS7" s="305"/>
      <c r="PT7" s="305"/>
      <c r="PU7" s="305"/>
      <c r="PV7" s="305"/>
      <c r="PW7" s="305"/>
      <c r="PX7" s="305"/>
      <c r="PY7" s="305"/>
      <c r="PZ7" s="305"/>
      <c r="QA7" s="641"/>
      <c r="QB7" s="641"/>
      <c r="QC7" s="305"/>
      <c r="QD7" s="305"/>
      <c r="QE7" s="305"/>
      <c r="QF7" s="305"/>
      <c r="QG7" s="305"/>
      <c r="QH7" s="305"/>
      <c r="QI7" s="305"/>
      <c r="QJ7" s="305"/>
      <c r="QK7" s="305"/>
      <c r="QL7" s="305"/>
      <c r="QM7" s="305"/>
      <c r="QN7" s="305"/>
      <c r="QO7" s="305"/>
      <c r="QP7" s="305"/>
      <c r="QQ7" s="305"/>
      <c r="QR7" s="305"/>
      <c r="QS7" s="305"/>
      <c r="QT7" s="305"/>
      <c r="QU7" s="305"/>
      <c r="QV7" s="305"/>
      <c r="QW7" s="305"/>
      <c r="QX7" s="305"/>
      <c r="QY7" s="305"/>
      <c r="QZ7" s="305"/>
      <c r="RA7" s="305"/>
      <c r="RB7" s="305"/>
      <c r="RC7" s="305"/>
      <c r="RD7" s="305"/>
      <c r="RE7" s="305"/>
      <c r="RF7" s="305"/>
      <c r="RG7" s="305"/>
      <c r="RH7" s="305"/>
      <c r="RI7" s="641"/>
      <c r="RJ7" s="641"/>
      <c r="RK7" s="305"/>
      <c r="RL7" s="305"/>
      <c r="RM7" s="305"/>
      <c r="RN7" s="305"/>
      <c r="RO7" s="305"/>
      <c r="RP7" s="305"/>
      <c r="RQ7" s="305"/>
      <c r="RR7" s="305"/>
      <c r="RS7" s="305"/>
      <c r="RT7" s="305"/>
      <c r="RU7" s="305"/>
      <c r="RV7" s="305"/>
      <c r="RW7" s="305"/>
      <c r="RX7" s="305"/>
      <c r="RY7" s="305"/>
      <c r="RZ7" s="305"/>
      <c r="SA7" s="305"/>
      <c r="SB7" s="305"/>
      <c r="SC7" s="305"/>
      <c r="SD7" s="305"/>
      <c r="SE7" s="305"/>
      <c r="SF7" s="305"/>
      <c r="SG7" s="305"/>
      <c r="SH7" s="305"/>
      <c r="SI7" s="305"/>
      <c r="SJ7" s="305"/>
      <c r="SK7" s="305"/>
      <c r="SL7" s="305"/>
      <c r="SM7" s="305"/>
      <c r="SN7" s="305"/>
      <c r="SO7" s="305"/>
      <c r="SP7" s="305"/>
      <c r="SQ7" s="641"/>
      <c r="SR7" s="641"/>
      <c r="SS7" s="305"/>
      <c r="ST7" s="305"/>
      <c r="SU7" s="305"/>
      <c r="SV7" s="305"/>
      <c r="SW7" s="305"/>
      <c r="SX7" s="305"/>
      <c r="SY7" s="305"/>
      <c r="SZ7" s="305"/>
      <c r="TA7" s="305"/>
      <c r="TB7" s="305"/>
      <c r="TC7" s="305"/>
      <c r="TD7" s="305"/>
      <c r="TE7" s="305"/>
      <c r="TF7" s="305"/>
      <c r="TG7" s="305"/>
      <c r="TH7" s="305"/>
      <c r="TI7" s="305"/>
      <c r="TJ7" s="305"/>
      <c r="TK7" s="305"/>
      <c r="TL7" s="305"/>
      <c r="TM7" s="305"/>
      <c r="TN7" s="305"/>
      <c r="TO7" s="305"/>
      <c r="TP7" s="305"/>
      <c r="TQ7" s="305"/>
      <c r="TR7" s="305"/>
      <c r="TS7" s="305"/>
      <c r="TT7" s="305"/>
      <c r="TU7" s="305"/>
      <c r="TV7" s="305"/>
      <c r="TW7" s="305"/>
      <c r="TX7" s="305"/>
      <c r="TY7" s="641"/>
      <c r="TZ7" s="641"/>
      <c r="UA7" s="305"/>
      <c r="UB7" s="305"/>
      <c r="UC7" s="305"/>
      <c r="UD7" s="305"/>
      <c r="UE7" s="305"/>
      <c r="UF7" s="305"/>
      <c r="UG7" s="305"/>
      <c r="UH7" s="305"/>
      <c r="UI7" s="305"/>
      <c r="UJ7" s="305"/>
      <c r="UK7" s="305"/>
      <c r="UL7" s="305"/>
      <c r="UM7" s="305"/>
      <c r="UN7" s="305"/>
      <c r="UO7" s="305"/>
      <c r="UP7" s="305"/>
      <c r="UQ7" s="305"/>
      <c r="UR7" s="305"/>
      <c r="US7" s="305"/>
      <c r="UT7" s="305"/>
      <c r="UU7" s="305"/>
      <c r="UV7" s="305"/>
      <c r="UW7" s="305"/>
      <c r="UX7" s="305"/>
      <c r="UY7" s="305"/>
      <c r="UZ7" s="305"/>
      <c r="VA7" s="305"/>
      <c r="VB7" s="305"/>
      <c r="VC7" s="305"/>
      <c r="VD7" s="305"/>
      <c r="VE7" s="305"/>
      <c r="VF7" s="305"/>
      <c r="VG7" s="641"/>
      <c r="VH7" s="641"/>
      <c r="VI7" s="305"/>
      <c r="VJ7" s="305"/>
      <c r="VK7" s="305"/>
      <c r="VL7" s="305"/>
      <c r="VM7" s="305"/>
      <c r="VN7" s="305"/>
      <c r="VO7" s="305"/>
      <c r="VP7" s="305"/>
      <c r="VQ7" s="305"/>
      <c r="VR7" s="305"/>
      <c r="VS7" s="305"/>
      <c r="VT7" s="305"/>
      <c r="VU7" s="305"/>
      <c r="VV7" s="305"/>
      <c r="VW7" s="305"/>
      <c r="VX7" s="305"/>
      <c r="VY7" s="305"/>
      <c r="VZ7" s="305"/>
      <c r="WA7" s="305"/>
      <c r="WB7" s="305"/>
      <c r="WC7" s="305"/>
      <c r="WD7" s="305"/>
      <c r="WE7" s="305"/>
      <c r="WF7" s="305"/>
      <c r="WG7" s="305"/>
      <c r="WH7" s="305"/>
      <c r="WI7" s="305"/>
      <c r="WJ7" s="305"/>
      <c r="WK7" s="305"/>
      <c r="WL7" s="305"/>
      <c r="WM7" s="305"/>
      <c r="WN7" s="305"/>
      <c r="WO7" s="641"/>
      <c r="WP7" s="641"/>
      <c r="WQ7" s="305"/>
      <c r="WR7" s="305"/>
      <c r="WS7" s="305"/>
      <c r="WT7" s="305"/>
      <c r="WU7" s="305"/>
      <c r="WV7" s="305"/>
      <c r="WW7" s="305"/>
      <c r="WX7" s="305"/>
      <c r="WY7" s="305"/>
      <c r="WZ7" s="305"/>
      <c r="XA7" s="305"/>
      <c r="XB7" s="305"/>
      <c r="XC7" s="305"/>
      <c r="XD7" s="305"/>
      <c r="XE7" s="305"/>
      <c r="XF7" s="305"/>
      <c r="XG7" s="305"/>
      <c r="XH7" s="305"/>
      <c r="XI7" s="305"/>
      <c r="XJ7" s="305"/>
      <c r="XK7" s="305"/>
      <c r="XL7" s="305"/>
      <c r="XM7" s="305"/>
      <c r="XN7" s="305"/>
      <c r="XO7" s="305"/>
      <c r="XP7" s="305"/>
      <c r="XQ7" s="305"/>
      <c r="XR7" s="305"/>
      <c r="XS7" s="305"/>
      <c r="XT7" s="305"/>
      <c r="XU7" s="305"/>
      <c r="XV7" s="305"/>
      <c r="XW7" s="641"/>
      <c r="XX7" s="641"/>
      <c r="XY7" s="305"/>
      <c r="XZ7" s="305"/>
      <c r="YA7" s="305"/>
      <c r="YB7" s="305"/>
      <c r="YC7" s="305"/>
      <c r="YD7" s="305"/>
      <c r="YE7" s="305"/>
      <c r="YF7" s="305"/>
      <c r="YG7" s="305"/>
      <c r="YH7" s="305"/>
      <c r="YI7" s="305"/>
      <c r="YJ7" s="305"/>
      <c r="YK7" s="305"/>
      <c r="YL7" s="305"/>
      <c r="YM7" s="305"/>
      <c r="YN7" s="305"/>
      <c r="YO7" s="305"/>
      <c r="YP7" s="305"/>
      <c r="YQ7" s="305"/>
      <c r="YR7" s="305"/>
      <c r="YS7" s="305"/>
      <c r="YT7" s="305"/>
      <c r="YU7" s="305"/>
      <c r="YV7" s="305"/>
      <c r="YW7" s="305"/>
      <c r="YX7" s="305"/>
      <c r="YY7" s="305"/>
      <c r="YZ7" s="305"/>
      <c r="ZA7" s="305"/>
      <c r="ZB7" s="305"/>
      <c r="ZC7" s="305"/>
      <c r="ZD7" s="305"/>
      <c r="ZE7" s="641"/>
      <c r="ZF7" s="641"/>
      <c r="ZG7" s="305"/>
      <c r="ZH7" s="305"/>
      <c r="ZI7" s="305"/>
      <c r="ZJ7" s="305"/>
      <c r="ZK7" s="305"/>
      <c r="ZL7" s="305"/>
      <c r="ZM7" s="305"/>
      <c r="ZN7" s="305"/>
      <c r="ZO7" s="305"/>
      <c r="ZP7" s="305"/>
      <c r="ZQ7" s="305"/>
      <c r="ZR7" s="305"/>
      <c r="ZS7" s="305"/>
      <c r="ZT7" s="305"/>
      <c r="ZU7" s="305"/>
      <c r="ZV7" s="305"/>
      <c r="ZW7" s="305"/>
      <c r="ZX7" s="305"/>
      <c r="ZY7" s="305"/>
      <c r="ZZ7" s="305"/>
      <c r="AAA7" s="305"/>
      <c r="AAB7" s="305"/>
      <c r="AAC7" s="305"/>
      <c r="AAD7" s="305"/>
      <c r="AAE7" s="305"/>
      <c r="AAF7" s="305"/>
      <c r="AAG7" s="305"/>
      <c r="AAH7" s="305"/>
      <c r="AAI7" s="305"/>
      <c r="AAJ7" s="305"/>
      <c r="AAK7" s="305"/>
      <c r="AAL7" s="305"/>
      <c r="AAM7" s="641"/>
      <c r="AAN7" s="641"/>
      <c r="AAO7" s="305"/>
      <c r="AAP7" s="305"/>
      <c r="AAQ7" s="305"/>
      <c r="AAR7" s="305"/>
      <c r="AAS7" s="305"/>
      <c r="AAT7" s="305"/>
      <c r="AAU7" s="305"/>
      <c r="AAV7" s="305"/>
      <c r="AAW7" s="305"/>
      <c r="AAX7" s="305"/>
      <c r="AAY7" s="305"/>
      <c r="AAZ7" s="305"/>
      <c r="ABA7" s="305"/>
      <c r="ABB7" s="305"/>
      <c r="ABC7" s="305"/>
      <c r="ABD7" s="305"/>
      <c r="ABE7" s="305"/>
      <c r="ABF7" s="305"/>
      <c r="ABG7" s="305"/>
      <c r="ABH7" s="305"/>
      <c r="ABI7" s="305"/>
      <c r="ABJ7" s="305"/>
      <c r="ABK7" s="305"/>
      <c r="ABL7" s="305"/>
      <c r="ABM7" s="305"/>
      <c r="ABN7" s="305"/>
      <c r="ABO7" s="305"/>
      <c r="ABP7" s="305"/>
      <c r="ABQ7" s="305"/>
      <c r="ABR7" s="305"/>
      <c r="ABS7" s="305"/>
      <c r="ABT7" s="305"/>
      <c r="ABU7" s="641"/>
      <c r="ABV7" s="641"/>
      <c r="ABW7" s="305"/>
      <c r="ABX7" s="305"/>
      <c r="ABY7" s="305"/>
      <c r="ABZ7" s="305"/>
      <c r="ACA7" s="305"/>
      <c r="ACB7" s="305"/>
      <c r="ACC7" s="305"/>
      <c r="ACD7" s="305"/>
      <c r="ACE7" s="305"/>
      <c r="ACF7" s="305"/>
      <c r="ACG7" s="305"/>
      <c r="ACH7" s="305"/>
      <c r="ACI7" s="305"/>
      <c r="ACJ7" s="305"/>
      <c r="ACK7" s="305"/>
      <c r="ACL7" s="305"/>
      <c r="ACM7" s="305"/>
      <c r="ACN7" s="305"/>
      <c r="ACO7" s="305"/>
      <c r="ACP7" s="305"/>
      <c r="ACQ7" s="305"/>
      <c r="ACR7" s="305"/>
      <c r="ACS7" s="305"/>
      <c r="ACT7" s="305"/>
      <c r="ACU7" s="305"/>
      <c r="ACV7" s="305"/>
      <c r="ACW7" s="305"/>
      <c r="ACX7" s="305"/>
      <c r="ACY7" s="305"/>
      <c r="ACZ7" s="305"/>
      <c r="ADA7" s="305"/>
      <c r="ADB7" s="305"/>
      <c r="ADC7" s="641"/>
      <c r="ADD7" s="641"/>
      <c r="ADE7" s="305"/>
      <c r="ADF7" s="305"/>
      <c r="ADG7" s="305"/>
      <c r="ADH7" s="305"/>
      <c r="ADI7" s="305"/>
      <c r="ADJ7" s="305"/>
      <c r="ADK7" s="305"/>
      <c r="ADL7" s="305"/>
      <c r="ADM7" s="305"/>
      <c r="ADN7" s="305"/>
      <c r="ADO7" s="305"/>
      <c r="ADP7" s="305"/>
      <c r="ADQ7" s="305"/>
      <c r="ADR7" s="305"/>
      <c r="ADS7" s="305"/>
      <c r="ADT7" s="305"/>
      <c r="ADU7" s="305"/>
      <c r="ADV7" s="305"/>
      <c r="ADW7" s="305"/>
      <c r="ADX7" s="305"/>
      <c r="ADY7" s="305"/>
      <c r="ADZ7" s="305"/>
      <c r="AEA7" s="305"/>
      <c r="AEB7" s="305"/>
      <c r="AEC7" s="305"/>
      <c r="AED7" s="305"/>
      <c r="AEE7" s="305"/>
      <c r="AEF7" s="305"/>
      <c r="AEG7" s="305"/>
      <c r="AEH7" s="305"/>
      <c r="AEI7" s="305"/>
      <c r="AEJ7" s="305"/>
      <c r="AEK7" s="641"/>
      <c r="AEL7" s="641"/>
      <c r="AEM7" s="305"/>
      <c r="AEN7" s="305"/>
      <c r="AEO7" s="305"/>
      <c r="AEP7" s="305"/>
      <c r="AEQ7" s="305"/>
      <c r="AER7" s="305"/>
      <c r="AES7" s="305"/>
      <c r="AET7" s="305"/>
      <c r="AEU7" s="305"/>
      <c r="AEV7" s="305"/>
      <c r="AEW7" s="305"/>
      <c r="AEX7" s="305"/>
      <c r="AEY7" s="305"/>
      <c r="AEZ7" s="305"/>
      <c r="AFA7" s="305"/>
      <c r="AFB7" s="305"/>
      <c r="AFC7" s="305"/>
      <c r="AFD7" s="305"/>
      <c r="AFE7" s="305"/>
      <c r="AFF7" s="305"/>
      <c r="AFG7" s="305"/>
      <c r="AFH7" s="305"/>
      <c r="AFI7" s="305"/>
      <c r="AFJ7" s="305"/>
      <c r="AFK7" s="305"/>
      <c r="AFL7" s="305"/>
      <c r="AFM7" s="305"/>
      <c r="AFN7" s="305"/>
      <c r="AFO7" s="305"/>
      <c r="AFP7" s="305"/>
      <c r="AFQ7" s="305"/>
      <c r="AFR7" s="305"/>
      <c r="AFS7" s="641"/>
      <c r="AFT7" s="641"/>
      <c r="AFU7" s="305"/>
      <c r="AFV7" s="305"/>
      <c r="AFW7" s="305"/>
      <c r="AFX7" s="305"/>
      <c r="AFY7" s="305"/>
      <c r="AFZ7" s="305"/>
      <c r="AGA7" s="305"/>
      <c r="AGB7" s="305"/>
      <c r="AGC7" s="305"/>
      <c r="AGD7" s="305"/>
      <c r="AGE7" s="305"/>
      <c r="AGF7" s="305"/>
      <c r="AGG7" s="305"/>
      <c r="AGH7" s="305"/>
      <c r="AGI7" s="305"/>
      <c r="AGJ7" s="305"/>
      <c r="AGK7" s="305"/>
      <c r="AGL7" s="305"/>
      <c r="AGM7" s="305"/>
      <c r="AGN7" s="305"/>
      <c r="AGO7" s="305"/>
      <c r="AGP7" s="305"/>
      <c r="AGQ7" s="305"/>
      <c r="AGR7" s="305"/>
      <c r="AGS7" s="305"/>
      <c r="AGT7" s="305"/>
      <c r="AGU7" s="305"/>
      <c r="AGV7" s="305"/>
      <c r="AGW7" s="305"/>
      <c r="AGX7" s="305"/>
      <c r="AGY7" s="305"/>
      <c r="AGZ7" s="305"/>
      <c r="AHA7" s="641"/>
      <c r="AHB7" s="641"/>
      <c r="AHC7" s="305"/>
      <c r="AHD7" s="305"/>
      <c r="AHE7" s="305"/>
      <c r="AHF7" s="305"/>
      <c r="AHG7" s="305"/>
      <c r="AHH7" s="305"/>
      <c r="AHI7" s="305"/>
      <c r="AHJ7" s="305"/>
      <c r="AHK7" s="305"/>
      <c r="AHL7" s="305"/>
      <c r="AHM7" s="305"/>
      <c r="AHN7" s="305"/>
      <c r="AHO7" s="305"/>
      <c r="AHP7" s="305"/>
      <c r="AHQ7" s="305"/>
      <c r="AHR7" s="305"/>
      <c r="AHS7" s="305"/>
      <c r="AHT7" s="305"/>
      <c r="AHU7" s="305"/>
      <c r="AHV7" s="305"/>
      <c r="AHW7" s="305"/>
      <c r="AHX7" s="305"/>
      <c r="AHY7" s="305"/>
      <c r="AHZ7" s="305"/>
      <c r="AIA7" s="305"/>
      <c r="AIB7" s="305"/>
      <c r="AIC7" s="305"/>
      <c r="AID7" s="305"/>
      <c r="AIE7" s="305"/>
      <c r="AIF7" s="305"/>
      <c r="AIG7" s="305"/>
      <c r="AIH7" s="305"/>
      <c r="AII7" s="641"/>
      <c r="AIJ7" s="641"/>
      <c r="AIK7" s="305"/>
      <c r="AIL7" s="305"/>
      <c r="AIM7" s="305"/>
      <c r="AIN7" s="305"/>
      <c r="AIO7" s="305"/>
      <c r="AIP7" s="305"/>
      <c r="AIQ7" s="305"/>
      <c r="AIR7" s="305"/>
      <c r="AIS7" s="305"/>
      <c r="AIT7" s="305"/>
      <c r="AIU7" s="305"/>
      <c r="AIV7" s="305"/>
      <c r="AIW7" s="305"/>
      <c r="AIX7" s="305"/>
      <c r="AIY7" s="305"/>
      <c r="AIZ7" s="305"/>
      <c r="AJA7" s="305"/>
      <c r="AJB7" s="305"/>
      <c r="AJC7" s="305"/>
      <c r="AJD7" s="305"/>
      <c r="AJE7" s="305"/>
      <c r="AJF7" s="305"/>
      <c r="AJG7" s="305"/>
      <c r="AJH7" s="305"/>
      <c r="AJI7" s="305"/>
      <c r="AJJ7" s="305"/>
      <c r="AJK7" s="305"/>
      <c r="AJL7" s="305"/>
      <c r="AJM7" s="305"/>
      <c r="AJN7" s="305"/>
      <c r="AJO7" s="305"/>
      <c r="AJP7" s="305"/>
      <c r="AJQ7" s="641"/>
      <c r="AJR7" s="641"/>
      <c r="AJS7" s="305"/>
      <c r="AJT7" s="305"/>
      <c r="AJU7" s="305"/>
      <c r="AJV7" s="305"/>
      <c r="AJW7" s="305"/>
      <c r="AJX7" s="305"/>
      <c r="AJY7" s="305"/>
      <c r="AJZ7" s="305"/>
      <c r="AKA7" s="305"/>
      <c r="AKB7" s="305"/>
      <c r="AKC7" s="305"/>
      <c r="AKD7" s="305"/>
      <c r="AKE7" s="305"/>
      <c r="AKF7" s="305"/>
      <c r="AKG7" s="305"/>
      <c r="AKH7" s="305"/>
      <c r="AKI7" s="305"/>
      <c r="AKJ7" s="305"/>
      <c r="AKK7" s="305"/>
      <c r="AKL7" s="305"/>
      <c r="AKM7" s="305"/>
      <c r="AKN7" s="305"/>
      <c r="AKO7" s="305"/>
      <c r="AKP7" s="305"/>
      <c r="AKQ7" s="305"/>
      <c r="AKR7" s="305"/>
      <c r="AKS7" s="305"/>
      <c r="AKT7" s="305"/>
      <c r="AKU7" s="305"/>
      <c r="AKV7" s="305"/>
      <c r="AKW7" s="305"/>
      <c r="AKX7" s="305"/>
      <c r="AKY7" s="641"/>
      <c r="AKZ7" s="641"/>
      <c r="ALA7" s="305"/>
      <c r="ALB7" s="305"/>
      <c r="ALC7" s="305"/>
      <c r="ALD7" s="305"/>
      <c r="ALE7" s="305"/>
      <c r="ALF7" s="305"/>
      <c r="ALG7" s="305"/>
      <c r="ALH7" s="305"/>
      <c r="ALI7" s="305"/>
      <c r="ALJ7" s="305"/>
      <c r="ALK7" s="305"/>
      <c r="ALL7" s="305"/>
      <c r="ALM7" s="305"/>
      <c r="ALN7" s="305"/>
      <c r="ALO7" s="305"/>
      <c r="ALP7" s="305"/>
      <c r="ALQ7" s="305"/>
      <c r="ALR7" s="305"/>
      <c r="ALS7" s="305"/>
      <c r="ALT7" s="305"/>
      <c r="ALU7" s="305"/>
      <c r="ALV7" s="305"/>
      <c r="ALW7" s="305"/>
      <c r="ALX7" s="305"/>
      <c r="ALY7" s="305"/>
      <c r="ALZ7" s="305"/>
      <c r="AMA7" s="305"/>
      <c r="AMB7" s="305"/>
      <c r="AMC7" s="305"/>
      <c r="AMD7" s="305"/>
      <c r="AME7" s="305"/>
      <c r="AMF7" s="305"/>
      <c r="AMG7" s="641"/>
      <c r="AMH7" s="641"/>
      <c r="AMI7" s="305"/>
      <c r="AMJ7" s="305"/>
      <c r="AMK7" s="305"/>
      <c r="AML7" s="305"/>
      <c r="AMM7" s="305"/>
      <c r="AMN7" s="305"/>
      <c r="AMO7" s="305"/>
      <c r="AMP7" s="305"/>
      <c r="AMQ7" s="305"/>
      <c r="AMR7" s="305"/>
      <c r="AMS7" s="305"/>
      <c r="AMT7" s="305"/>
      <c r="AMU7" s="305"/>
      <c r="AMV7" s="305"/>
      <c r="AMW7" s="305"/>
      <c r="AMX7" s="305"/>
      <c r="AMY7" s="305"/>
      <c r="AMZ7" s="305"/>
      <c r="ANA7" s="305"/>
      <c r="ANB7" s="305"/>
      <c r="ANC7" s="305"/>
      <c r="AND7" s="305"/>
      <c r="ANE7" s="305"/>
      <c r="ANF7" s="305"/>
      <c r="ANG7" s="305"/>
      <c r="ANH7" s="305"/>
      <c r="ANI7" s="305"/>
      <c r="ANJ7" s="305"/>
      <c r="ANK7" s="305"/>
      <c r="ANL7" s="305"/>
      <c r="ANM7" s="305"/>
      <c r="ANN7" s="305"/>
      <c r="ANO7" s="641"/>
      <c r="ANP7" s="638"/>
      <c r="AOV7" s="305"/>
      <c r="AOW7" s="638"/>
      <c r="AOX7" s="638"/>
      <c r="AQD7" s="305"/>
      <c r="AQE7" s="638"/>
      <c r="AQF7" s="638"/>
      <c r="ARL7" s="305"/>
      <c r="ARM7" s="638"/>
      <c r="ARN7" s="638"/>
      <c r="AST7" s="305"/>
      <c r="ASU7" s="638"/>
      <c r="ASV7" s="638"/>
      <c r="AUB7" s="305"/>
      <c r="AUC7" s="638"/>
      <c r="AUD7" s="638"/>
      <c r="AVJ7" s="305"/>
      <c r="AVK7" s="638"/>
      <c r="AVL7" s="638"/>
      <c r="AWR7" s="305"/>
      <c r="AWS7" s="638"/>
      <c r="AWT7" s="638"/>
      <c r="AXZ7" s="305"/>
      <c r="AYA7" s="638"/>
      <c r="AYB7" s="638"/>
      <c r="AZH7" s="305"/>
      <c r="AZI7" s="638"/>
      <c r="AZJ7" s="638"/>
      <c r="BAP7" s="305"/>
      <c r="BAQ7" s="638"/>
      <c r="BAR7" s="638"/>
      <c r="BBX7" s="305"/>
      <c r="BBY7" s="638"/>
      <c r="BBZ7" s="638"/>
      <c r="BDF7" s="305"/>
      <c r="BDG7" s="638"/>
      <c r="BDH7" s="638"/>
      <c r="BEN7" s="305"/>
      <c r="BEO7" s="638"/>
      <c r="BEP7" s="638"/>
      <c r="BFV7" s="305"/>
      <c r="BFW7" s="638"/>
      <c r="BFX7" s="638"/>
      <c r="BHD7" s="305"/>
      <c r="BHE7" s="638"/>
      <c r="BHF7" s="638"/>
      <c r="BIL7" s="305"/>
      <c r="BIM7" s="638"/>
      <c r="BIN7" s="638"/>
      <c r="BJT7" s="305"/>
      <c r="BJU7" s="638"/>
      <c r="BJV7" s="638"/>
      <c r="BLB7" s="305"/>
      <c r="BLC7" s="638"/>
      <c r="BLD7" s="638"/>
      <c r="BMJ7" s="305"/>
      <c r="BMK7" s="638"/>
      <c r="BML7" s="638"/>
      <c r="BNR7" s="305"/>
      <c r="BNS7" s="638"/>
      <c r="BNT7" s="638"/>
      <c r="BOZ7" s="305"/>
      <c r="BPA7" s="638"/>
      <c r="BPB7" s="638"/>
      <c r="BQH7" s="305"/>
      <c r="BQI7" s="638"/>
      <c r="BQJ7" s="638"/>
      <c r="BRP7" s="305"/>
      <c r="BRQ7" s="638"/>
      <c r="BRR7" s="638"/>
      <c r="BSX7" s="305"/>
      <c r="BSY7" s="638"/>
      <c r="BSZ7" s="638"/>
      <c r="BUF7" s="305"/>
      <c r="BUG7" s="638"/>
      <c r="BUH7" s="638"/>
      <c r="BVN7" s="305"/>
      <c r="BVO7" s="638"/>
      <c r="BVP7" s="638"/>
      <c r="BWV7" s="305"/>
      <c r="BWW7" s="638"/>
      <c r="BWX7" s="638"/>
      <c r="BYD7" s="305"/>
      <c r="BYE7" s="638"/>
      <c r="BYF7" s="638"/>
      <c r="BZL7" s="305"/>
      <c r="BZM7" s="638"/>
      <c r="BZN7" s="638"/>
      <c r="CAT7" s="305"/>
      <c r="CAU7" s="638"/>
      <c r="CAV7" s="638"/>
      <c r="CCB7" s="305"/>
      <c r="CCC7" s="638"/>
      <c r="CCD7" s="638"/>
      <c r="CDJ7" s="305"/>
      <c r="CDK7" s="638"/>
      <c r="CDL7" s="638"/>
      <c r="CER7" s="305"/>
      <c r="CES7" s="638"/>
      <c r="CET7" s="638"/>
      <c r="CFZ7" s="305"/>
      <c r="CGA7" s="638"/>
      <c r="CGB7" s="638"/>
      <c r="CHH7" s="305"/>
      <c r="CHI7" s="638"/>
      <c r="CHJ7" s="638"/>
      <c r="CIP7" s="305"/>
      <c r="CIQ7" s="638"/>
      <c r="CIR7" s="638"/>
      <c r="CJX7" s="305"/>
      <c r="CJY7" s="638"/>
      <c r="CJZ7" s="638"/>
      <c r="CLF7" s="305"/>
      <c r="CLG7" s="638"/>
      <c r="CLH7" s="638"/>
      <c r="CMN7" s="305"/>
      <c r="CMO7" s="638"/>
      <c r="CMP7" s="638"/>
      <c r="CNV7" s="305"/>
      <c r="CNW7" s="638"/>
      <c r="CNX7" s="638"/>
      <c r="CPD7" s="305"/>
      <c r="CPE7" s="638"/>
      <c r="CPF7" s="638"/>
      <c r="CQL7" s="305"/>
      <c r="CQM7" s="638"/>
      <c r="CQN7" s="638"/>
      <c r="CRT7" s="305"/>
      <c r="CRU7" s="638"/>
      <c r="CRV7" s="638"/>
      <c r="CTB7" s="305"/>
      <c r="CTC7" s="638"/>
      <c r="CTD7" s="638"/>
      <c r="CUJ7" s="305"/>
      <c r="CUK7" s="638"/>
      <c r="CUL7" s="638"/>
      <c r="CVR7" s="305"/>
      <c r="CVS7" s="638"/>
      <c r="CVT7" s="638"/>
      <c r="CWZ7" s="305"/>
      <c r="CXA7" s="638"/>
      <c r="CXB7" s="638"/>
      <c r="CYH7" s="305"/>
      <c r="CYI7" s="638"/>
      <c r="CYJ7" s="638"/>
      <c r="CZP7" s="305"/>
      <c r="CZQ7" s="638"/>
      <c r="CZR7" s="638"/>
      <c r="DAX7" s="305"/>
      <c r="DAY7" s="638"/>
      <c r="DAZ7" s="638"/>
      <c r="DCF7" s="305"/>
      <c r="DCG7" s="638"/>
      <c r="DCH7" s="638"/>
      <c r="DDN7" s="305"/>
      <c r="DDO7" s="638"/>
      <c r="DDP7" s="638"/>
      <c r="DEV7" s="305"/>
      <c r="DEW7" s="638"/>
      <c r="DEX7" s="638"/>
      <c r="DGD7" s="305"/>
      <c r="DGE7" s="638"/>
      <c r="DGF7" s="638"/>
      <c r="DHL7" s="305"/>
      <c r="DHM7" s="638"/>
      <c r="DHN7" s="638"/>
      <c r="DIT7" s="305"/>
      <c r="DIU7" s="638"/>
      <c r="DIV7" s="638"/>
      <c r="DKB7" s="305"/>
      <c r="DKC7" s="638"/>
      <c r="DKD7" s="638"/>
      <c r="DLJ7" s="305"/>
      <c r="DLK7" s="638"/>
      <c r="DLL7" s="638"/>
      <c r="DMR7" s="305"/>
      <c r="DMS7" s="638"/>
      <c r="DMT7" s="638"/>
      <c r="DNZ7" s="305"/>
      <c r="DOA7" s="638"/>
      <c r="DOB7" s="638"/>
      <c r="DPH7" s="305"/>
      <c r="DPI7" s="638"/>
      <c r="DPJ7" s="638"/>
      <c r="DQP7" s="305"/>
      <c r="DQQ7" s="638"/>
      <c r="DQR7" s="638"/>
      <c r="DRX7" s="305"/>
      <c r="DRY7" s="638"/>
      <c r="DRZ7" s="638"/>
      <c r="DTF7" s="305"/>
      <c r="DTG7" s="638"/>
      <c r="DTH7" s="638"/>
      <c r="DUN7" s="305"/>
      <c r="DUO7" s="638"/>
      <c r="DUP7" s="638"/>
      <c r="DVV7" s="305"/>
      <c r="DVW7" s="638"/>
      <c r="DVX7" s="638"/>
      <c r="DXD7" s="305"/>
      <c r="DXE7" s="638"/>
      <c r="DXF7" s="638"/>
      <c r="DYL7" s="305"/>
      <c r="DYM7" s="638"/>
      <c r="DYN7" s="638"/>
      <c r="DZT7" s="305"/>
      <c r="DZU7" s="638"/>
      <c r="DZV7" s="638"/>
      <c r="EBB7" s="305"/>
      <c r="EBC7" s="638"/>
      <c r="EBD7" s="638"/>
      <c r="ECJ7" s="305"/>
      <c r="ECK7" s="638"/>
      <c r="ECL7" s="638"/>
      <c r="EDR7" s="305"/>
      <c r="EDS7" s="638"/>
      <c r="EDT7" s="638"/>
      <c r="EEZ7" s="305"/>
      <c r="EFA7" s="638"/>
      <c r="EFB7" s="638"/>
      <c r="EGH7" s="305"/>
      <c r="EGI7" s="638"/>
      <c r="EGJ7" s="638"/>
      <c r="EHP7" s="305"/>
      <c r="EHQ7" s="638"/>
      <c r="EHR7" s="638"/>
      <c r="EIX7" s="305"/>
      <c r="EIY7" s="638"/>
      <c r="EIZ7" s="638"/>
      <c r="EKF7" s="305"/>
      <c r="EKG7" s="638"/>
      <c r="EKH7" s="638"/>
      <c r="ELN7" s="305"/>
      <c r="ELO7" s="638"/>
      <c r="ELP7" s="638"/>
      <c r="EMV7" s="305"/>
      <c r="EMW7" s="638"/>
      <c r="EMX7" s="638"/>
      <c r="EOD7" s="305"/>
      <c r="EOE7" s="638"/>
      <c r="EOF7" s="638"/>
      <c r="EPL7" s="305"/>
      <c r="EPM7" s="638"/>
      <c r="EPN7" s="638"/>
      <c r="EQT7" s="305"/>
      <c r="EQU7" s="638"/>
      <c r="EQV7" s="638"/>
      <c r="ESB7" s="305"/>
      <c r="ESC7" s="638"/>
      <c r="ESD7" s="638"/>
      <c r="ETJ7" s="305"/>
      <c r="ETK7" s="638"/>
      <c r="ETL7" s="638"/>
      <c r="EUR7" s="305"/>
      <c r="EUS7" s="638"/>
      <c r="EUT7" s="638"/>
      <c r="EVZ7" s="305"/>
      <c r="EWA7" s="638"/>
      <c r="EWB7" s="638"/>
      <c r="EXH7" s="305"/>
      <c r="EXI7" s="638"/>
      <c r="EXJ7" s="638"/>
      <c r="EYP7" s="305"/>
      <c r="EYQ7" s="638"/>
      <c r="EYR7" s="638"/>
      <c r="EZX7" s="305"/>
      <c r="EZY7" s="638"/>
      <c r="EZZ7" s="638"/>
      <c r="FBF7" s="305"/>
      <c r="FBG7" s="638"/>
      <c r="FBH7" s="638"/>
      <c r="FCN7" s="305"/>
      <c r="FCO7" s="638"/>
      <c r="FCP7" s="638"/>
      <c r="FDV7" s="305"/>
      <c r="FDW7" s="638"/>
      <c r="FDX7" s="638"/>
      <c r="FFD7" s="305"/>
      <c r="FFE7" s="638"/>
      <c r="FFF7" s="638"/>
      <c r="FGL7" s="305"/>
      <c r="FGM7" s="638"/>
      <c r="FGN7" s="638"/>
      <c r="FHT7" s="305"/>
      <c r="FHU7" s="638"/>
      <c r="FHV7" s="638"/>
      <c r="FJB7" s="305"/>
      <c r="FJC7" s="638"/>
      <c r="FJD7" s="638"/>
      <c r="FKJ7" s="305"/>
      <c r="FKK7" s="638"/>
      <c r="FKL7" s="638"/>
      <c r="FLR7" s="305"/>
      <c r="FLS7" s="638"/>
      <c r="FLT7" s="638"/>
      <c r="FMZ7" s="305"/>
      <c r="FNA7" s="638"/>
      <c r="FNB7" s="638"/>
      <c r="FOH7" s="305"/>
      <c r="FOI7" s="638"/>
      <c r="FOJ7" s="638"/>
      <c r="FPP7" s="305"/>
      <c r="FPQ7" s="638"/>
      <c r="FPR7" s="638"/>
      <c r="FQX7" s="305"/>
      <c r="FQY7" s="638"/>
      <c r="FQZ7" s="638"/>
      <c r="FSF7" s="305"/>
      <c r="FSG7" s="638"/>
      <c r="FSH7" s="638"/>
      <c r="FTN7" s="305"/>
      <c r="FTO7" s="638"/>
      <c r="FTP7" s="638"/>
      <c r="FUV7" s="305"/>
      <c r="FUW7" s="638"/>
      <c r="FUX7" s="638"/>
      <c r="FWD7" s="305"/>
      <c r="FWE7" s="638"/>
      <c r="FWF7" s="638"/>
      <c r="FXL7" s="305"/>
      <c r="FXM7" s="638"/>
      <c r="FXN7" s="638"/>
      <c r="FYT7" s="305"/>
      <c r="FYU7" s="638"/>
      <c r="FYV7" s="638"/>
      <c r="GAB7" s="305"/>
      <c r="GAC7" s="638"/>
      <c r="GAD7" s="638"/>
      <c r="GBJ7" s="305"/>
      <c r="GBK7" s="638"/>
      <c r="GBL7" s="638"/>
      <c r="GCR7" s="305"/>
      <c r="GCS7" s="638"/>
      <c r="GCT7" s="638"/>
      <c r="GDZ7" s="305"/>
      <c r="GEA7" s="638"/>
      <c r="GEB7" s="638"/>
      <c r="GFH7" s="305"/>
      <c r="GFI7" s="638"/>
      <c r="GFJ7" s="638"/>
      <c r="GGP7" s="305"/>
      <c r="GGQ7" s="638"/>
      <c r="GGR7" s="638"/>
      <c r="GHX7" s="305"/>
      <c r="GHY7" s="638"/>
      <c r="GHZ7" s="638"/>
      <c r="GJF7" s="305"/>
      <c r="GJG7" s="638"/>
      <c r="GJH7" s="638"/>
      <c r="GKN7" s="305"/>
      <c r="GKO7" s="638"/>
      <c r="GKP7" s="638"/>
      <c r="GLV7" s="305"/>
      <c r="GLW7" s="638"/>
      <c r="GLX7" s="638"/>
      <c r="GND7" s="305"/>
      <c r="GNE7" s="638"/>
      <c r="GNF7" s="638"/>
      <c r="GOL7" s="305"/>
      <c r="GOM7" s="638"/>
      <c r="GON7" s="638"/>
      <c r="GPT7" s="305"/>
      <c r="GPU7" s="638"/>
      <c r="GPV7" s="638"/>
      <c r="GRB7" s="305"/>
      <c r="GRC7" s="638"/>
      <c r="GRD7" s="638"/>
      <c r="GSJ7" s="305"/>
      <c r="GSK7" s="638"/>
      <c r="GSL7" s="638"/>
      <c r="GTR7" s="305"/>
      <c r="GTS7" s="638"/>
      <c r="GTT7" s="638"/>
      <c r="GUZ7" s="305"/>
      <c r="GVA7" s="638"/>
      <c r="GVB7" s="638"/>
      <c r="GWH7" s="305"/>
      <c r="GWI7" s="638"/>
      <c r="GWJ7" s="638"/>
      <c r="GXP7" s="305"/>
      <c r="GXQ7" s="638"/>
      <c r="GXR7" s="638"/>
      <c r="GYX7" s="305"/>
      <c r="GYY7" s="638"/>
      <c r="GYZ7" s="638"/>
      <c r="HAF7" s="305"/>
      <c r="HAG7" s="638"/>
      <c r="HAH7" s="638"/>
      <c r="HBN7" s="305"/>
      <c r="HBO7" s="638"/>
      <c r="HBP7" s="638"/>
      <c r="HCV7" s="305"/>
      <c r="HCW7" s="638"/>
      <c r="HCX7" s="638"/>
      <c r="HED7" s="305"/>
      <c r="HEE7" s="638"/>
      <c r="HEF7" s="638"/>
      <c r="HFL7" s="305"/>
      <c r="HFM7" s="638"/>
      <c r="HFN7" s="638"/>
      <c r="HGT7" s="305"/>
      <c r="HGU7" s="638"/>
      <c r="HGV7" s="638"/>
      <c r="HIB7" s="305"/>
      <c r="HIC7" s="638"/>
      <c r="HID7" s="638"/>
      <c r="HJJ7" s="305"/>
      <c r="HJK7" s="638"/>
      <c r="HJL7" s="638"/>
      <c r="HKR7" s="305"/>
      <c r="HKS7" s="638"/>
      <c r="HKT7" s="638"/>
      <c r="HLZ7" s="305"/>
      <c r="HMA7" s="638"/>
      <c r="HMB7" s="638"/>
      <c r="HNH7" s="305"/>
      <c r="HNI7" s="638"/>
      <c r="HNJ7" s="638"/>
      <c r="HOP7" s="305"/>
      <c r="HOQ7" s="638"/>
      <c r="HOR7" s="638"/>
      <c r="HPX7" s="305"/>
      <c r="HPY7" s="638"/>
      <c r="HPZ7" s="638"/>
      <c r="HRF7" s="305"/>
      <c r="HRG7" s="638"/>
      <c r="HRH7" s="638"/>
      <c r="HSN7" s="305"/>
      <c r="HSO7" s="638"/>
      <c r="HSP7" s="638"/>
      <c r="HTV7" s="305"/>
      <c r="HTW7" s="638"/>
      <c r="HTX7" s="638"/>
      <c r="HVD7" s="305"/>
      <c r="HVE7" s="638"/>
      <c r="HVF7" s="638"/>
      <c r="HWL7" s="305"/>
      <c r="HWM7" s="638"/>
      <c r="HWN7" s="638"/>
      <c r="HXT7" s="305"/>
      <c r="HXU7" s="638"/>
      <c r="HXV7" s="638"/>
      <c r="HZB7" s="305"/>
      <c r="HZC7" s="638"/>
      <c r="HZD7" s="638"/>
      <c r="IAJ7" s="305"/>
      <c r="IAK7" s="638"/>
      <c r="IAL7" s="638"/>
      <c r="IBR7" s="305"/>
      <c r="IBS7" s="638"/>
      <c r="IBT7" s="638"/>
      <c r="ICZ7" s="305"/>
      <c r="IDA7" s="638"/>
      <c r="IDB7" s="638"/>
      <c r="IEH7" s="305"/>
      <c r="IEI7" s="638"/>
      <c r="IEJ7" s="638"/>
      <c r="IFP7" s="305"/>
      <c r="IFQ7" s="638"/>
      <c r="IFR7" s="638"/>
      <c r="IGX7" s="305"/>
      <c r="IGY7" s="638"/>
      <c r="IGZ7" s="638"/>
      <c r="IIF7" s="305"/>
      <c r="IIG7" s="638"/>
      <c r="IIH7" s="638"/>
      <c r="IJN7" s="305"/>
      <c r="IJO7" s="638"/>
      <c r="IJP7" s="638"/>
      <c r="IKV7" s="305"/>
      <c r="IKW7" s="638"/>
      <c r="IKX7" s="638"/>
      <c r="IMD7" s="305"/>
      <c r="IME7" s="638"/>
      <c r="IMF7" s="638"/>
      <c r="INL7" s="305"/>
      <c r="INM7" s="638"/>
      <c r="INN7" s="638"/>
      <c r="IOT7" s="305"/>
      <c r="IOU7" s="638"/>
      <c r="IOV7" s="638"/>
      <c r="IQB7" s="305"/>
      <c r="IQC7" s="638"/>
      <c r="IQD7" s="638"/>
      <c r="IRJ7" s="305"/>
      <c r="IRK7" s="638"/>
      <c r="IRL7" s="638"/>
      <c r="ISR7" s="305"/>
      <c r="ISS7" s="638"/>
      <c r="IST7" s="638"/>
      <c r="ITZ7" s="305"/>
      <c r="IUA7" s="638"/>
      <c r="IUB7" s="638"/>
      <c r="IVH7" s="305"/>
      <c r="IVI7" s="638"/>
      <c r="IVJ7" s="638"/>
      <c r="IWP7" s="305"/>
      <c r="IWQ7" s="638"/>
      <c r="IWR7" s="638"/>
      <c r="IXX7" s="305"/>
      <c r="IXY7" s="638"/>
      <c r="IXZ7" s="638"/>
      <c r="IZF7" s="305"/>
      <c r="IZG7" s="638"/>
      <c r="IZH7" s="638"/>
      <c r="JAN7" s="305"/>
      <c r="JAO7" s="638"/>
      <c r="JAP7" s="638"/>
      <c r="JBV7" s="305"/>
      <c r="JBW7" s="638"/>
      <c r="JBX7" s="638"/>
      <c r="JDD7" s="305"/>
      <c r="JDE7" s="638"/>
      <c r="JDF7" s="638"/>
      <c r="JEL7" s="305"/>
      <c r="JEM7" s="638"/>
      <c r="JEN7" s="638"/>
      <c r="JFT7" s="305"/>
      <c r="JFU7" s="638"/>
      <c r="JFV7" s="638"/>
      <c r="JHB7" s="305"/>
      <c r="JHC7" s="638"/>
      <c r="JHD7" s="638"/>
      <c r="JIJ7" s="305"/>
      <c r="JIK7" s="638"/>
      <c r="JIL7" s="638"/>
      <c r="JJR7" s="305"/>
      <c r="JJS7" s="638"/>
      <c r="JJT7" s="638"/>
      <c r="JKZ7" s="305"/>
      <c r="JLA7" s="638"/>
      <c r="JLB7" s="638"/>
      <c r="JMH7" s="305"/>
      <c r="JMI7" s="638"/>
      <c r="JMJ7" s="638"/>
      <c r="JNP7" s="305"/>
      <c r="JNQ7" s="638"/>
      <c r="JNR7" s="638"/>
      <c r="JOX7" s="305"/>
      <c r="JOY7" s="638"/>
      <c r="JOZ7" s="638"/>
      <c r="JQF7" s="305"/>
      <c r="JQG7" s="638"/>
      <c r="JQH7" s="638"/>
      <c r="JRN7" s="305"/>
      <c r="JRO7" s="638"/>
      <c r="JRP7" s="638"/>
      <c r="JSV7" s="305"/>
      <c r="JSW7" s="638"/>
      <c r="JSX7" s="638"/>
      <c r="JUD7" s="305"/>
      <c r="JUE7" s="638"/>
      <c r="JUF7" s="638"/>
      <c r="JVL7" s="305"/>
      <c r="JVM7" s="638"/>
      <c r="JVN7" s="638"/>
      <c r="JWT7" s="305"/>
      <c r="JWU7" s="638"/>
      <c r="JWV7" s="638"/>
      <c r="JYB7" s="305"/>
      <c r="JYC7" s="638"/>
      <c r="JYD7" s="638"/>
      <c r="JZJ7" s="305"/>
      <c r="JZK7" s="638"/>
      <c r="JZL7" s="638"/>
      <c r="KAR7" s="305"/>
      <c r="KAS7" s="638"/>
      <c r="KAT7" s="638"/>
      <c r="KBZ7" s="305"/>
      <c r="KCA7" s="638"/>
      <c r="KCB7" s="638"/>
      <c r="KDH7" s="305"/>
      <c r="KDI7" s="638"/>
      <c r="KDJ7" s="638"/>
      <c r="KEP7" s="305"/>
      <c r="KEQ7" s="638"/>
      <c r="KER7" s="638"/>
      <c r="KFX7" s="305"/>
      <c r="KFY7" s="638"/>
      <c r="KFZ7" s="638"/>
      <c r="KHF7" s="305"/>
      <c r="KHG7" s="638"/>
      <c r="KHH7" s="638"/>
      <c r="KIN7" s="305"/>
      <c r="KIO7" s="638"/>
      <c r="KIP7" s="638"/>
      <c r="KJV7" s="305"/>
      <c r="KJW7" s="638"/>
      <c r="KJX7" s="638"/>
      <c r="KLD7" s="305"/>
      <c r="KLE7" s="638"/>
      <c r="KLF7" s="638"/>
      <c r="KML7" s="305"/>
      <c r="KMM7" s="638"/>
      <c r="KMN7" s="638"/>
      <c r="KNT7" s="305"/>
      <c r="KNU7" s="638"/>
      <c r="KNV7" s="638"/>
      <c r="KPB7" s="305"/>
      <c r="KPC7" s="638"/>
      <c r="KPD7" s="638"/>
      <c r="KQJ7" s="305"/>
      <c r="KQK7" s="638"/>
      <c r="KQL7" s="638"/>
      <c r="KRR7" s="305"/>
      <c r="KRS7" s="638"/>
      <c r="KRT7" s="638"/>
      <c r="KSZ7" s="305"/>
      <c r="KTA7" s="638"/>
      <c r="KTB7" s="638"/>
      <c r="KUH7" s="305"/>
      <c r="KUI7" s="638"/>
      <c r="KUJ7" s="638"/>
      <c r="KVP7" s="305"/>
      <c r="KVQ7" s="638"/>
      <c r="KVR7" s="638"/>
      <c r="KWX7" s="305"/>
      <c r="KWY7" s="638"/>
      <c r="KWZ7" s="638"/>
      <c r="KYF7" s="305"/>
      <c r="KYG7" s="638"/>
      <c r="KYH7" s="638"/>
      <c r="KZN7" s="305"/>
      <c r="KZO7" s="638"/>
      <c r="KZP7" s="638"/>
      <c r="LAV7" s="305"/>
      <c r="LAW7" s="638"/>
      <c r="LAX7" s="638"/>
      <c r="LCD7" s="305"/>
      <c r="LCE7" s="638"/>
      <c r="LCF7" s="638"/>
      <c r="LDL7" s="305"/>
      <c r="LDM7" s="638"/>
      <c r="LDN7" s="638"/>
      <c r="LET7" s="305"/>
      <c r="LEU7" s="638"/>
      <c r="LEV7" s="638"/>
      <c r="LGB7" s="305"/>
      <c r="LGC7" s="638"/>
      <c r="LGD7" s="638"/>
      <c r="LHJ7" s="305"/>
      <c r="LHK7" s="638"/>
      <c r="LHL7" s="638"/>
      <c r="LIR7" s="305"/>
      <c r="LIS7" s="638"/>
      <c r="LIT7" s="638"/>
      <c r="LJZ7" s="305"/>
      <c r="LKA7" s="638"/>
      <c r="LKB7" s="638"/>
      <c r="LLH7" s="305"/>
      <c r="LLI7" s="638"/>
      <c r="LLJ7" s="638"/>
      <c r="LMP7" s="305"/>
      <c r="LMQ7" s="638"/>
      <c r="LMR7" s="638"/>
      <c r="LNX7" s="305"/>
      <c r="LNY7" s="638"/>
      <c r="LNZ7" s="638"/>
      <c r="LPF7" s="305"/>
      <c r="LPG7" s="638"/>
      <c r="LPH7" s="638"/>
      <c r="LQN7" s="305"/>
      <c r="LQO7" s="638"/>
      <c r="LQP7" s="638"/>
      <c r="LRV7" s="305"/>
      <c r="LRW7" s="638"/>
      <c r="LRX7" s="638"/>
      <c r="LTD7" s="305"/>
      <c r="LTE7" s="638"/>
      <c r="LTF7" s="638"/>
      <c r="LUL7" s="305"/>
      <c r="LUM7" s="638"/>
      <c r="LUN7" s="638"/>
      <c r="LVT7" s="305"/>
      <c r="LVU7" s="638"/>
      <c r="LVV7" s="638"/>
      <c r="LXB7" s="305"/>
      <c r="LXC7" s="638"/>
      <c r="LXD7" s="638"/>
      <c r="LYJ7" s="305"/>
      <c r="LYK7" s="638"/>
      <c r="LYL7" s="638"/>
      <c r="LZR7" s="305"/>
      <c r="LZS7" s="638"/>
      <c r="LZT7" s="638"/>
      <c r="MAZ7" s="305"/>
      <c r="MBA7" s="638"/>
      <c r="MBB7" s="638"/>
      <c r="MCH7" s="305"/>
      <c r="MCI7" s="638"/>
      <c r="MCJ7" s="638"/>
      <c r="MDP7" s="305"/>
      <c r="MDQ7" s="638"/>
      <c r="MDR7" s="638"/>
      <c r="MEX7" s="305"/>
      <c r="MEY7" s="638"/>
      <c r="MEZ7" s="638"/>
      <c r="MGF7" s="305"/>
      <c r="MGG7" s="638"/>
      <c r="MGH7" s="638"/>
      <c r="MHN7" s="305"/>
      <c r="MHO7" s="638"/>
      <c r="MHP7" s="638"/>
      <c r="MIV7" s="305"/>
      <c r="MIW7" s="638"/>
      <c r="MIX7" s="638"/>
      <c r="MKD7" s="305"/>
      <c r="MKE7" s="638"/>
      <c r="MKF7" s="638"/>
      <c r="MLL7" s="305"/>
      <c r="MLM7" s="638"/>
      <c r="MLN7" s="638"/>
      <c r="MMT7" s="305"/>
      <c r="MMU7" s="638"/>
      <c r="MMV7" s="638"/>
      <c r="MOB7" s="305"/>
      <c r="MOC7" s="638"/>
      <c r="MOD7" s="638"/>
      <c r="MPJ7" s="305"/>
      <c r="MPK7" s="638"/>
      <c r="MPL7" s="638"/>
      <c r="MQR7" s="305"/>
      <c r="MQS7" s="638"/>
      <c r="MQT7" s="638"/>
      <c r="MRZ7" s="305"/>
      <c r="MSA7" s="638"/>
      <c r="MSB7" s="638"/>
      <c r="MTH7" s="305"/>
      <c r="MTI7" s="638"/>
      <c r="MTJ7" s="638"/>
      <c r="MUP7" s="305"/>
      <c r="MUQ7" s="638"/>
      <c r="MUR7" s="638"/>
      <c r="MVX7" s="305"/>
      <c r="MVY7" s="638"/>
      <c r="MVZ7" s="638"/>
      <c r="MXF7" s="305"/>
      <c r="MXG7" s="638"/>
      <c r="MXH7" s="638"/>
      <c r="MYN7" s="305"/>
      <c r="MYO7" s="638"/>
      <c r="MYP7" s="638"/>
      <c r="MZV7" s="305"/>
      <c r="MZW7" s="638"/>
      <c r="MZX7" s="638"/>
      <c r="NBD7" s="305"/>
      <c r="NBE7" s="638"/>
      <c r="NBF7" s="638"/>
      <c r="NCL7" s="305"/>
      <c r="NCM7" s="638"/>
      <c r="NCN7" s="638"/>
      <c r="NDT7" s="305"/>
      <c r="NDU7" s="638"/>
      <c r="NDV7" s="638"/>
      <c r="NFB7" s="305"/>
      <c r="NFC7" s="638"/>
      <c r="NFD7" s="638"/>
      <c r="NGJ7" s="305"/>
      <c r="NGK7" s="638"/>
      <c r="NGL7" s="638"/>
      <c r="NHR7" s="305"/>
      <c r="NHS7" s="638"/>
      <c r="NHT7" s="638"/>
      <c r="NIZ7" s="305"/>
      <c r="NJA7" s="638"/>
      <c r="NJB7" s="638"/>
      <c r="NKH7" s="305"/>
      <c r="NKI7" s="638"/>
      <c r="NKJ7" s="638"/>
      <c r="NLP7" s="305"/>
      <c r="NLQ7" s="638"/>
      <c r="NLR7" s="638"/>
      <c r="NMX7" s="305"/>
      <c r="NMY7" s="638"/>
      <c r="NMZ7" s="638"/>
      <c r="NOF7" s="305"/>
      <c r="NOG7" s="638"/>
      <c r="NOH7" s="638"/>
      <c r="NPN7" s="305"/>
      <c r="NPO7" s="638"/>
      <c r="NPP7" s="638"/>
      <c r="NQV7" s="305"/>
      <c r="NQW7" s="638"/>
      <c r="NQX7" s="638"/>
      <c r="NSD7" s="305"/>
      <c r="NSE7" s="638"/>
      <c r="NSF7" s="638"/>
      <c r="NTL7" s="305"/>
      <c r="NTM7" s="638"/>
      <c r="NTN7" s="638"/>
      <c r="NUT7" s="305"/>
      <c r="NUU7" s="638"/>
      <c r="NUV7" s="638"/>
      <c r="NWB7" s="305"/>
      <c r="NWC7" s="638"/>
      <c r="NWD7" s="638"/>
      <c r="NXJ7" s="305"/>
      <c r="NXK7" s="638"/>
      <c r="NXL7" s="638"/>
      <c r="NYR7" s="305"/>
      <c r="NYS7" s="638"/>
      <c r="NYT7" s="638"/>
      <c r="NZZ7" s="305"/>
      <c r="OAA7" s="638"/>
      <c r="OAB7" s="638"/>
      <c r="OBH7" s="305"/>
      <c r="OBI7" s="638"/>
      <c r="OBJ7" s="638"/>
      <c r="OCP7" s="305"/>
      <c r="OCQ7" s="638"/>
      <c r="OCR7" s="638"/>
      <c r="ODX7" s="305"/>
      <c r="ODY7" s="638"/>
      <c r="ODZ7" s="638"/>
      <c r="OFF7" s="305"/>
      <c r="OFG7" s="638"/>
      <c r="OFH7" s="638"/>
      <c r="OGN7" s="305"/>
      <c r="OGO7" s="638"/>
      <c r="OGP7" s="638"/>
      <c r="OHV7" s="305"/>
      <c r="OHW7" s="638"/>
      <c r="OHX7" s="638"/>
      <c r="OJD7" s="305"/>
      <c r="OJE7" s="638"/>
      <c r="OJF7" s="638"/>
      <c r="OKL7" s="305"/>
      <c r="OKM7" s="638"/>
      <c r="OKN7" s="638"/>
      <c r="OLT7" s="305"/>
      <c r="OLU7" s="638"/>
      <c r="OLV7" s="638"/>
      <c r="ONB7" s="305"/>
      <c r="ONC7" s="638"/>
      <c r="OND7" s="638"/>
      <c r="OOJ7" s="305"/>
      <c r="OOK7" s="638"/>
      <c r="OOL7" s="638"/>
      <c r="OPR7" s="305"/>
      <c r="OPS7" s="638"/>
      <c r="OPT7" s="638"/>
      <c r="OQZ7" s="305"/>
      <c r="ORA7" s="638"/>
      <c r="ORB7" s="638"/>
      <c r="OSH7" s="305"/>
      <c r="OSI7" s="638"/>
      <c r="OSJ7" s="638"/>
      <c r="OTP7" s="305"/>
      <c r="OTQ7" s="638"/>
      <c r="OTR7" s="638"/>
      <c r="OUX7" s="305"/>
      <c r="OUY7" s="638"/>
      <c r="OUZ7" s="638"/>
      <c r="OWF7" s="305"/>
      <c r="OWG7" s="638"/>
      <c r="OWH7" s="638"/>
      <c r="OXN7" s="305"/>
      <c r="OXO7" s="638"/>
      <c r="OXP7" s="638"/>
      <c r="OYV7" s="305"/>
      <c r="OYW7" s="638"/>
      <c r="OYX7" s="638"/>
      <c r="PAD7" s="305"/>
      <c r="PAE7" s="638"/>
      <c r="PAF7" s="638"/>
      <c r="PBL7" s="305"/>
      <c r="PBM7" s="638"/>
      <c r="PBN7" s="638"/>
      <c r="PCT7" s="305"/>
      <c r="PCU7" s="638"/>
      <c r="PCV7" s="638"/>
      <c r="PEB7" s="305"/>
      <c r="PEC7" s="638"/>
      <c r="PED7" s="638"/>
      <c r="PFJ7" s="305"/>
      <c r="PFK7" s="638"/>
      <c r="PFL7" s="638"/>
      <c r="PGR7" s="305"/>
      <c r="PGS7" s="638"/>
      <c r="PGT7" s="638"/>
      <c r="PHZ7" s="305"/>
      <c r="PIA7" s="638"/>
      <c r="PIB7" s="638"/>
      <c r="PJH7" s="305"/>
      <c r="PJI7" s="638"/>
      <c r="PJJ7" s="638"/>
      <c r="PKP7" s="305"/>
      <c r="PKQ7" s="638"/>
      <c r="PKR7" s="638"/>
      <c r="PLX7" s="305"/>
      <c r="PLY7" s="638"/>
      <c r="PLZ7" s="638"/>
      <c r="PNF7" s="305"/>
      <c r="PNG7" s="638"/>
      <c r="PNH7" s="638"/>
      <c r="PON7" s="305"/>
      <c r="POO7" s="638"/>
      <c r="POP7" s="638"/>
      <c r="PPV7" s="305"/>
      <c r="PPW7" s="638"/>
      <c r="PPX7" s="638"/>
      <c r="PRD7" s="305"/>
      <c r="PRE7" s="638"/>
      <c r="PRF7" s="638"/>
      <c r="PSL7" s="305"/>
      <c r="PSM7" s="638"/>
      <c r="PSN7" s="638"/>
      <c r="PTT7" s="305"/>
      <c r="PTU7" s="638"/>
      <c r="PTV7" s="638"/>
      <c r="PVB7" s="305"/>
      <c r="PVC7" s="638"/>
      <c r="PVD7" s="638"/>
      <c r="PWJ7" s="305"/>
      <c r="PWK7" s="638"/>
      <c r="PWL7" s="638"/>
      <c r="PXR7" s="305"/>
      <c r="PXS7" s="638"/>
      <c r="PXT7" s="638"/>
      <c r="PYZ7" s="305"/>
      <c r="PZA7" s="638"/>
      <c r="PZB7" s="638"/>
      <c r="QAH7" s="305"/>
      <c r="QAI7" s="638"/>
      <c r="QAJ7" s="638"/>
      <c r="QBP7" s="305"/>
      <c r="QBQ7" s="638"/>
      <c r="QBR7" s="638"/>
      <c r="QCX7" s="305"/>
      <c r="QCY7" s="638"/>
      <c r="QCZ7" s="638"/>
      <c r="QEF7" s="305"/>
      <c r="QEG7" s="638"/>
      <c r="QEH7" s="638"/>
      <c r="QFN7" s="305"/>
      <c r="QFO7" s="638"/>
      <c r="QFP7" s="638"/>
      <c r="QGV7" s="305"/>
      <c r="QGW7" s="638"/>
      <c r="QGX7" s="638"/>
      <c r="QID7" s="305"/>
      <c r="QIE7" s="638"/>
      <c r="QIF7" s="638"/>
      <c r="QJL7" s="305"/>
      <c r="QJM7" s="638"/>
      <c r="QJN7" s="638"/>
      <c r="QKT7" s="305"/>
      <c r="QKU7" s="638"/>
      <c r="QKV7" s="638"/>
      <c r="QMB7" s="305"/>
      <c r="QMC7" s="638"/>
      <c r="QMD7" s="638"/>
      <c r="QNJ7" s="305"/>
      <c r="QNK7" s="638"/>
      <c r="QNL7" s="638"/>
      <c r="QOR7" s="305"/>
      <c r="QOS7" s="638"/>
      <c r="QOT7" s="638"/>
      <c r="QPZ7" s="305"/>
      <c r="QQA7" s="638"/>
      <c r="QQB7" s="638"/>
      <c r="QRH7" s="305"/>
      <c r="QRI7" s="638"/>
      <c r="QRJ7" s="638"/>
      <c r="QSP7" s="305"/>
      <c r="QSQ7" s="638"/>
      <c r="QSR7" s="638"/>
      <c r="QTX7" s="305"/>
      <c r="QTY7" s="638"/>
      <c r="QTZ7" s="638"/>
      <c r="QVF7" s="305"/>
      <c r="QVG7" s="638"/>
      <c r="QVH7" s="638"/>
      <c r="QWN7" s="305"/>
      <c r="QWO7" s="638"/>
      <c r="QWP7" s="638"/>
      <c r="QXV7" s="305"/>
      <c r="QXW7" s="638"/>
      <c r="QXX7" s="638"/>
      <c r="QZD7" s="305"/>
      <c r="QZE7" s="638"/>
      <c r="QZF7" s="638"/>
      <c r="RAL7" s="305"/>
      <c r="RAM7" s="638"/>
      <c r="RAN7" s="638"/>
      <c r="RBT7" s="305"/>
      <c r="RBU7" s="638"/>
      <c r="RBV7" s="638"/>
      <c r="RDB7" s="305"/>
      <c r="RDC7" s="638"/>
      <c r="RDD7" s="638"/>
      <c r="REJ7" s="305"/>
      <c r="REK7" s="638"/>
      <c r="REL7" s="638"/>
      <c r="RFR7" s="305"/>
      <c r="RFS7" s="638"/>
      <c r="RFT7" s="638"/>
      <c r="RGZ7" s="305"/>
      <c r="RHA7" s="638"/>
      <c r="RHB7" s="638"/>
      <c r="RIH7" s="305"/>
      <c r="RII7" s="638"/>
      <c r="RIJ7" s="638"/>
      <c r="RJP7" s="305"/>
      <c r="RJQ7" s="638"/>
      <c r="RJR7" s="638"/>
      <c r="RKX7" s="305"/>
      <c r="RKY7" s="638"/>
      <c r="RKZ7" s="638"/>
      <c r="RMF7" s="305"/>
      <c r="RMG7" s="638"/>
      <c r="RMH7" s="638"/>
      <c r="RNN7" s="305"/>
      <c r="RNO7" s="638"/>
      <c r="RNP7" s="638"/>
      <c r="ROV7" s="305"/>
      <c r="ROW7" s="638"/>
      <c r="ROX7" s="638"/>
      <c r="RQD7" s="305"/>
      <c r="RQE7" s="638"/>
      <c r="RQF7" s="638"/>
      <c r="RRL7" s="305"/>
      <c r="RRM7" s="638"/>
      <c r="RRN7" s="638"/>
      <c r="RST7" s="305"/>
      <c r="RSU7" s="638"/>
      <c r="RSV7" s="638"/>
      <c r="RUB7" s="305"/>
      <c r="RUC7" s="638"/>
      <c r="RUD7" s="638"/>
      <c r="RVJ7" s="305"/>
      <c r="RVK7" s="638"/>
      <c r="RVL7" s="638"/>
      <c r="RWR7" s="305"/>
      <c r="RWS7" s="638"/>
      <c r="RWT7" s="638"/>
      <c r="RXZ7" s="305"/>
      <c r="RYA7" s="638"/>
      <c r="RYB7" s="638"/>
      <c r="RZH7" s="305"/>
      <c r="RZI7" s="638"/>
      <c r="RZJ7" s="638"/>
      <c r="SAP7" s="305"/>
      <c r="SAQ7" s="638"/>
      <c r="SAR7" s="638"/>
      <c r="SBX7" s="305"/>
      <c r="SBY7" s="638"/>
      <c r="SBZ7" s="638"/>
      <c r="SDF7" s="305"/>
      <c r="SDG7" s="638"/>
      <c r="SDH7" s="638"/>
      <c r="SEN7" s="305"/>
      <c r="SEO7" s="638"/>
      <c r="SEP7" s="638"/>
      <c r="SFV7" s="305"/>
      <c r="SFW7" s="638"/>
      <c r="SFX7" s="638"/>
      <c r="SHD7" s="305"/>
      <c r="SHE7" s="638"/>
      <c r="SHF7" s="638"/>
      <c r="SIL7" s="305"/>
      <c r="SIM7" s="638"/>
      <c r="SIN7" s="638"/>
      <c r="SJT7" s="305"/>
      <c r="SJU7" s="638"/>
      <c r="SJV7" s="638"/>
      <c r="SLB7" s="305"/>
      <c r="SLC7" s="638"/>
      <c r="SLD7" s="638"/>
      <c r="SMJ7" s="305"/>
      <c r="SMK7" s="638"/>
      <c r="SML7" s="638"/>
      <c r="SNR7" s="305"/>
      <c r="SNS7" s="638"/>
      <c r="SNT7" s="638"/>
      <c r="SOZ7" s="305"/>
      <c r="SPA7" s="638"/>
      <c r="SPB7" s="638"/>
      <c r="SQH7" s="305"/>
      <c r="SQI7" s="638"/>
      <c r="SQJ7" s="638"/>
      <c r="SRP7" s="305"/>
      <c r="SRQ7" s="638"/>
      <c r="SRR7" s="638"/>
      <c r="SSX7" s="305"/>
      <c r="SSY7" s="638"/>
      <c r="SSZ7" s="638"/>
      <c r="SUF7" s="305"/>
      <c r="SUG7" s="638"/>
      <c r="SUH7" s="638"/>
      <c r="SVN7" s="305"/>
      <c r="SVO7" s="638"/>
      <c r="SVP7" s="638"/>
      <c r="SWV7" s="305"/>
      <c r="SWW7" s="638"/>
      <c r="SWX7" s="638"/>
      <c r="SYD7" s="305"/>
      <c r="SYE7" s="638"/>
      <c r="SYF7" s="638"/>
      <c r="SZL7" s="305"/>
      <c r="SZM7" s="638"/>
      <c r="SZN7" s="638"/>
      <c r="TAT7" s="305"/>
      <c r="TAU7" s="638"/>
      <c r="TAV7" s="638"/>
      <c r="TCB7" s="305"/>
      <c r="TCC7" s="638"/>
      <c r="TCD7" s="638"/>
      <c r="TDJ7" s="305"/>
      <c r="TDK7" s="638"/>
      <c r="TDL7" s="638"/>
      <c r="TER7" s="305"/>
      <c r="TES7" s="638"/>
      <c r="TET7" s="638"/>
      <c r="TFZ7" s="305"/>
      <c r="TGA7" s="638"/>
      <c r="TGB7" s="638"/>
      <c r="THH7" s="305"/>
      <c r="THI7" s="638"/>
      <c r="THJ7" s="638"/>
      <c r="TIP7" s="305"/>
      <c r="TIQ7" s="638"/>
      <c r="TIR7" s="638"/>
      <c r="TJX7" s="305"/>
      <c r="TJY7" s="638"/>
      <c r="TJZ7" s="638"/>
      <c r="TLF7" s="305"/>
      <c r="TLG7" s="638"/>
      <c r="TLH7" s="638"/>
      <c r="TMN7" s="305"/>
      <c r="TMO7" s="638"/>
      <c r="TMP7" s="638"/>
      <c r="TNV7" s="305"/>
      <c r="TNW7" s="638"/>
      <c r="TNX7" s="638"/>
      <c r="TPD7" s="305"/>
      <c r="TPE7" s="638"/>
      <c r="TPF7" s="638"/>
      <c r="TQL7" s="305"/>
      <c r="TQM7" s="638"/>
      <c r="TQN7" s="638"/>
      <c r="TRT7" s="305"/>
      <c r="TRU7" s="638"/>
      <c r="TRV7" s="638"/>
      <c r="TTB7" s="305"/>
      <c r="TTC7" s="638"/>
      <c r="TTD7" s="638"/>
      <c r="TUJ7" s="305"/>
      <c r="TUK7" s="638"/>
      <c r="TUL7" s="638"/>
      <c r="TVR7" s="305"/>
      <c r="TVS7" s="638"/>
      <c r="TVT7" s="638"/>
      <c r="TWZ7" s="305"/>
      <c r="TXA7" s="638"/>
      <c r="TXB7" s="638"/>
      <c r="TYH7" s="305"/>
      <c r="TYI7" s="638"/>
      <c r="TYJ7" s="638"/>
      <c r="TZP7" s="305"/>
      <c r="TZQ7" s="638"/>
      <c r="TZR7" s="638"/>
      <c r="UAX7" s="305"/>
      <c r="UAY7" s="638"/>
      <c r="UAZ7" s="638"/>
      <c r="UCF7" s="305"/>
      <c r="UCG7" s="638"/>
      <c r="UCH7" s="638"/>
      <c r="UDN7" s="305"/>
      <c r="UDO7" s="638"/>
      <c r="UDP7" s="638"/>
      <c r="UEV7" s="305"/>
      <c r="UEW7" s="638"/>
      <c r="UEX7" s="638"/>
      <c r="UGD7" s="305"/>
      <c r="UGE7" s="638"/>
      <c r="UGF7" s="638"/>
      <c r="UHL7" s="305"/>
      <c r="UHM7" s="638"/>
      <c r="UHN7" s="638"/>
      <c r="UIT7" s="305"/>
      <c r="UIU7" s="638"/>
      <c r="UIV7" s="638"/>
      <c r="UKB7" s="305"/>
      <c r="UKC7" s="638"/>
      <c r="UKD7" s="638"/>
      <c r="ULJ7" s="305"/>
      <c r="ULK7" s="638"/>
      <c r="ULL7" s="638"/>
      <c r="UMR7" s="305"/>
      <c r="UMS7" s="638"/>
      <c r="UMT7" s="638"/>
      <c r="UNZ7" s="305"/>
      <c r="UOA7" s="638"/>
      <c r="UOB7" s="638"/>
      <c r="UPH7" s="305"/>
      <c r="UPI7" s="638"/>
      <c r="UPJ7" s="638"/>
      <c r="UQP7" s="305"/>
      <c r="UQQ7" s="638"/>
      <c r="UQR7" s="638"/>
      <c r="URX7" s="305"/>
      <c r="URY7" s="638"/>
      <c r="URZ7" s="638"/>
      <c r="UTF7" s="305"/>
      <c r="UTG7" s="638"/>
      <c r="UTH7" s="638"/>
      <c r="UUN7" s="305"/>
      <c r="UUO7" s="638"/>
      <c r="UUP7" s="638"/>
      <c r="UVV7" s="305"/>
      <c r="UVW7" s="638"/>
      <c r="UVX7" s="638"/>
      <c r="UXD7" s="305"/>
      <c r="UXE7" s="638"/>
      <c r="UXF7" s="638"/>
      <c r="UYL7" s="305"/>
      <c r="UYM7" s="638"/>
      <c r="UYN7" s="638"/>
      <c r="UZT7" s="305"/>
      <c r="UZU7" s="638"/>
      <c r="UZV7" s="638"/>
      <c r="VBB7" s="305"/>
      <c r="VBC7" s="638"/>
      <c r="VBD7" s="638"/>
      <c r="VCJ7" s="305"/>
      <c r="VCK7" s="638"/>
      <c r="VCL7" s="638"/>
      <c r="VDR7" s="305"/>
      <c r="VDS7" s="638"/>
      <c r="VDT7" s="638"/>
      <c r="VEZ7" s="305"/>
      <c r="VFA7" s="638"/>
      <c r="VFB7" s="638"/>
      <c r="VGH7" s="305"/>
      <c r="VGI7" s="638"/>
      <c r="VGJ7" s="638"/>
      <c r="VHP7" s="305"/>
      <c r="VHQ7" s="638"/>
      <c r="VHR7" s="638"/>
      <c r="VIX7" s="305"/>
      <c r="VIY7" s="638"/>
      <c r="VIZ7" s="638"/>
      <c r="VKF7" s="305"/>
      <c r="VKG7" s="638"/>
      <c r="VKH7" s="638"/>
      <c r="VLN7" s="305"/>
      <c r="VLO7" s="638"/>
      <c r="VLP7" s="638"/>
      <c r="VMV7" s="305"/>
      <c r="VMW7" s="638"/>
      <c r="VMX7" s="638"/>
      <c r="VOD7" s="305"/>
      <c r="VOE7" s="638"/>
      <c r="VOF7" s="638"/>
      <c r="VPL7" s="305"/>
      <c r="VPM7" s="638"/>
      <c r="VPN7" s="638"/>
      <c r="VQT7" s="305"/>
      <c r="VQU7" s="638"/>
      <c r="VQV7" s="638"/>
      <c r="VSB7" s="305"/>
      <c r="VSC7" s="638"/>
      <c r="VSD7" s="638"/>
      <c r="VTJ7" s="305"/>
      <c r="VTK7" s="638"/>
      <c r="VTL7" s="638"/>
      <c r="VUR7" s="305"/>
      <c r="VUS7" s="638"/>
      <c r="VUT7" s="638"/>
      <c r="VVZ7" s="305"/>
      <c r="VWA7" s="638"/>
      <c r="VWB7" s="638"/>
      <c r="VXH7" s="305"/>
      <c r="VXI7" s="638"/>
      <c r="VXJ7" s="638"/>
      <c r="VYP7" s="305"/>
      <c r="VYQ7" s="638"/>
      <c r="VYR7" s="638"/>
      <c r="VZX7" s="305"/>
      <c r="VZY7" s="638"/>
      <c r="VZZ7" s="638"/>
      <c r="WBF7" s="305"/>
      <c r="WBG7" s="638"/>
      <c r="WBH7" s="638"/>
      <c r="WCN7" s="305"/>
      <c r="WCO7" s="638"/>
      <c r="WCP7" s="638"/>
      <c r="WDV7" s="305"/>
      <c r="WDW7" s="638"/>
      <c r="WDX7" s="638"/>
      <c r="WFD7" s="305"/>
      <c r="WFE7" s="638"/>
      <c r="WFF7" s="638"/>
      <c r="WGL7" s="305"/>
      <c r="WGM7" s="638"/>
      <c r="WGN7" s="638"/>
      <c r="WHT7" s="305"/>
      <c r="WHU7" s="638"/>
      <c r="WHV7" s="638"/>
      <c r="WJB7" s="305"/>
      <c r="WJC7" s="638"/>
      <c r="WJD7" s="638"/>
      <c r="WKJ7" s="305"/>
      <c r="WKK7" s="638"/>
      <c r="WKL7" s="638"/>
      <c r="WLR7" s="305"/>
      <c r="WLS7" s="638"/>
      <c r="WLT7" s="638"/>
      <c r="WMZ7" s="305"/>
      <c r="WNA7" s="638"/>
      <c r="WNB7" s="638"/>
      <c r="WOH7" s="305"/>
      <c r="WOI7" s="638"/>
      <c r="WOJ7" s="638"/>
      <c r="WPP7" s="305"/>
      <c r="WPQ7" s="638"/>
      <c r="WPR7" s="638"/>
      <c r="WQX7" s="305"/>
      <c r="WQY7" s="638"/>
      <c r="WQZ7" s="638"/>
      <c r="WSF7" s="305"/>
      <c r="WSG7" s="638"/>
      <c r="WSH7" s="638"/>
      <c r="WTN7" s="305"/>
      <c r="WTO7" s="638"/>
      <c r="WTP7" s="638"/>
      <c r="WUV7" s="305"/>
      <c r="WUW7" s="638"/>
      <c r="WUX7" s="638"/>
      <c r="WWD7" s="305"/>
      <c r="WWE7" s="638"/>
      <c r="WWF7" s="638"/>
      <c r="WXL7" s="305"/>
      <c r="WXM7" s="638"/>
      <c r="WXN7" s="638"/>
      <c r="WYT7" s="305"/>
      <c r="WYU7" s="638"/>
      <c r="WYV7" s="638"/>
      <c r="XAB7" s="305"/>
      <c r="XAC7" s="638"/>
      <c r="XAD7" s="638"/>
      <c r="XBJ7" s="305"/>
      <c r="XBK7" s="638"/>
      <c r="XBL7" s="638"/>
      <c r="XCR7" s="305"/>
      <c r="XCS7" s="638"/>
      <c r="XCT7" s="638"/>
      <c r="XDZ7" s="305"/>
      <c r="XEA7" s="638"/>
      <c r="XEB7" s="638"/>
    </row>
    <row r="8" spans="1:2042 2074:3062 3094:4082 4114:5102 5134:6122 6154:7142 7174:8162 8194:9216 9248:10236 10268:11256 11288:12276 12308:13296 13328:14316 14348:15336 15368:16356" ht="15.6" x14ac:dyDescent="0.3">
      <c r="A8" s="940" t="s">
        <v>10</v>
      </c>
      <c r="B8" s="940"/>
      <c r="C8" s="947"/>
      <c r="D8" s="948"/>
      <c r="E8" s="948"/>
      <c r="F8" s="948"/>
      <c r="G8" s="948"/>
      <c r="H8" s="948"/>
      <c r="I8" s="948"/>
      <c r="J8" s="305"/>
      <c r="L8" s="334"/>
      <c r="M8" s="334"/>
      <c r="Q8" s="334"/>
      <c r="R8" s="334"/>
      <c r="V8" s="334"/>
      <c r="W8" s="334"/>
      <c r="AA8" s="334"/>
      <c r="AB8" s="334"/>
      <c r="AE8" s="332"/>
    </row>
    <row r="9" spans="1:2042 2074:3062 3094:4082 4114:5102 5134:6122 6154:7142 7174:8162 8194:9216 9248:10236 10268:11256 11288:12276 12308:13296 13328:14316 14348:15336 15368:16356" ht="15.6" x14ac:dyDescent="0.3">
      <c r="A9" s="940" t="s">
        <v>248</v>
      </c>
      <c r="B9" s="940"/>
      <c r="D9" s="305"/>
      <c r="E9" s="937"/>
      <c r="F9" s="937"/>
      <c r="G9" s="937"/>
      <c r="H9" s="937"/>
      <c r="I9" s="937"/>
      <c r="J9" s="334"/>
      <c r="L9" s="334"/>
      <c r="M9" s="334"/>
      <c r="Q9" s="334"/>
      <c r="R9" s="334"/>
      <c r="V9" s="334"/>
      <c r="W9" s="334"/>
      <c r="AA9" s="334"/>
      <c r="AB9" s="334"/>
      <c r="AE9" s="332"/>
    </row>
    <row r="10" spans="1:2042 2074:3062 3094:4082 4114:5102 5134:6122 6154:7142 7174:8162 8194:9216 9248:10236 10268:11256 11288:12276 12308:13296 13328:14316 14348:15336 15368:16356" ht="15.6" x14ac:dyDescent="0.3">
      <c r="A10" s="638"/>
      <c r="B10" s="638"/>
      <c r="C10" s="398"/>
      <c r="D10" s="398"/>
      <c r="E10" s="398"/>
      <c r="F10" s="398"/>
      <c r="G10" s="398"/>
      <c r="H10" s="398"/>
      <c r="I10" s="398"/>
      <c r="J10" s="305"/>
      <c r="K10" s="305"/>
      <c r="L10" s="305"/>
      <c r="M10" s="305"/>
      <c r="N10" s="305"/>
      <c r="O10" s="305"/>
      <c r="P10" s="305"/>
      <c r="Q10" s="305"/>
      <c r="R10" s="305"/>
      <c r="S10" s="305"/>
      <c r="T10" s="305"/>
      <c r="U10" s="305"/>
      <c r="V10" s="305"/>
      <c r="W10" s="305"/>
      <c r="X10" s="305"/>
      <c r="Y10" s="305"/>
      <c r="Z10" s="305"/>
      <c r="AA10" s="305"/>
      <c r="AB10" s="305"/>
      <c r="AC10" s="305"/>
      <c r="AE10" s="305"/>
      <c r="AF10" s="305"/>
      <c r="AG10" s="305"/>
    </row>
    <row r="13" spans="1:2042 2074:3062 3094:4082 4114:5102 5134:6122 6154:7142 7174:8162 8194:9216 9248:10236 10268:11256 11288:12276 12308:13296 13328:14316 14348:15336 15368:16356" x14ac:dyDescent="0.25">
      <c r="A13" s="303"/>
      <c r="B13" s="392"/>
      <c r="C13" s="303"/>
    </row>
    <row r="14" spans="1:2042 2074:3062 3094:4082 4114:5102 5134:6122 6154:7142 7174:8162 8194:9216 9248:10236 10268:11256 11288:12276 12308:13296 13328:14316 14348:15336 15368:16356" x14ac:dyDescent="0.25">
      <c r="A14" s="398"/>
      <c r="B14" s="398"/>
      <c r="C14" s="398"/>
      <c r="D14" s="399"/>
      <c r="E14" s="399"/>
      <c r="F14" s="399"/>
      <c r="G14" s="399"/>
      <c r="H14" s="399"/>
      <c r="I14" s="398"/>
      <c r="J14" s="399"/>
      <c r="K14" s="399"/>
      <c r="L14" s="399"/>
      <c r="M14" s="399"/>
      <c r="N14" s="398"/>
      <c r="O14" s="399"/>
      <c r="P14" s="399"/>
      <c r="Q14" s="399"/>
      <c r="R14" s="399"/>
      <c r="S14" s="398"/>
      <c r="T14" s="399"/>
      <c r="U14" s="399"/>
      <c r="V14" s="399"/>
      <c r="W14" s="399"/>
      <c r="X14" s="398"/>
      <c r="Y14" s="399"/>
      <c r="Z14" s="399"/>
      <c r="AA14" s="399"/>
      <c r="AB14" s="399"/>
      <c r="AC14" s="398"/>
      <c r="AD14" s="341"/>
      <c r="AE14" s="341"/>
      <c r="AF14" s="398"/>
      <c r="AG14" s="341"/>
    </row>
    <row r="15" spans="1:2042 2074:3062 3094:4082 4114:5102 5134:6122 6154:7142 7174:8162 8194:9216 9248:10236 10268:11256 11288:12276 12308:13296 13328:14316 14348:15336 15368:16356" x14ac:dyDescent="0.25">
      <c r="A15" s="398"/>
      <c r="B15" s="398"/>
      <c r="C15" s="398"/>
      <c r="D15" s="399"/>
      <c r="E15" s="399"/>
      <c r="F15" s="399"/>
      <c r="G15" s="625" t="s">
        <v>281</v>
      </c>
      <c r="H15" s="399"/>
      <c r="I15" s="398"/>
      <c r="J15" s="399"/>
      <c r="K15" s="399"/>
      <c r="L15" s="625" t="s">
        <v>281</v>
      </c>
      <c r="M15" s="399"/>
      <c r="N15" s="398"/>
      <c r="O15" s="399"/>
      <c r="P15" s="399"/>
      <c r="Q15" s="625" t="s">
        <v>281</v>
      </c>
      <c r="R15" s="399"/>
      <c r="S15" s="398"/>
      <c r="T15" s="399"/>
      <c r="U15" s="399"/>
      <c r="V15" s="625" t="s">
        <v>281</v>
      </c>
      <c r="W15" s="399"/>
      <c r="X15" s="398"/>
      <c r="Y15" s="399"/>
      <c r="Z15" s="399"/>
      <c r="AA15" s="625" t="s">
        <v>281</v>
      </c>
      <c r="AB15" s="399"/>
      <c r="AC15" s="398"/>
      <c r="AD15" s="341"/>
      <c r="AE15" s="341"/>
      <c r="AF15" s="398"/>
      <c r="AG15" s="341"/>
      <c r="AM15" s="925" t="s">
        <v>280</v>
      </c>
      <c r="AN15" s="925"/>
      <c r="AO15" s="925"/>
      <c r="AP15" s="925"/>
      <c r="AQ15" s="925"/>
      <c r="AR15" s="925"/>
      <c r="AS15" s="925"/>
      <c r="AT15" s="925"/>
      <c r="AU15" s="925"/>
      <c r="AV15" s="925"/>
      <c r="AW15" s="925"/>
    </row>
    <row r="16" spans="1:2042 2074:3062 3094:4082 4114:5102 5134:6122 6154:7142 7174:8162 8194:9216 9248:10236 10268:11256 11288:12276 12308:13296 13328:14316 14348:15336 15368:16356" ht="51" customHeight="1" x14ac:dyDescent="0.25">
      <c r="D16" s="335"/>
      <c r="E16" s="461" t="s">
        <v>220</v>
      </c>
      <c r="F16" s="394" t="s">
        <v>221</v>
      </c>
      <c r="G16" s="395" t="s">
        <v>186</v>
      </c>
      <c r="H16" s="393" t="s">
        <v>182</v>
      </c>
      <c r="I16" s="335"/>
      <c r="J16" s="395" t="s">
        <v>220</v>
      </c>
      <c r="K16" s="394" t="s">
        <v>221</v>
      </c>
      <c r="L16" s="395" t="s">
        <v>183</v>
      </c>
      <c r="M16" s="394" t="s">
        <v>185</v>
      </c>
      <c r="N16" s="335"/>
      <c r="O16" s="395" t="s">
        <v>220</v>
      </c>
      <c r="P16" s="394" t="s">
        <v>221</v>
      </c>
      <c r="Q16" s="395" t="s">
        <v>184</v>
      </c>
      <c r="R16" s="394" t="s">
        <v>179</v>
      </c>
      <c r="S16" s="335"/>
      <c r="T16" s="395" t="s">
        <v>220</v>
      </c>
      <c r="U16" s="394" t="s">
        <v>221</v>
      </c>
      <c r="V16" s="395" t="s">
        <v>192</v>
      </c>
      <c r="W16" s="394" t="s">
        <v>180</v>
      </c>
      <c r="X16" s="335"/>
      <c r="Y16" s="395" t="s">
        <v>220</v>
      </c>
      <c r="Z16" s="394" t="s">
        <v>221</v>
      </c>
      <c r="AA16" s="395" t="s">
        <v>193</v>
      </c>
      <c r="AB16" s="394" t="s">
        <v>181</v>
      </c>
      <c r="AC16" s="650"/>
      <c r="AD16" s="677" t="s">
        <v>203</v>
      </c>
      <c r="AE16" s="394" t="s">
        <v>108</v>
      </c>
      <c r="AF16" s="335"/>
      <c r="AG16" s="678" t="s">
        <v>12</v>
      </c>
      <c r="AH16" s="396"/>
      <c r="AI16" s="310"/>
      <c r="AJ16" s="926" t="str">
        <f>G15</f>
        <v>FYxx-xx</v>
      </c>
      <c r="AK16" s="927"/>
      <c r="AL16" s="728"/>
      <c r="AM16" s="926" t="str">
        <f>L15</f>
        <v>FYxx-xx</v>
      </c>
      <c r="AN16" s="927"/>
      <c r="AO16" s="729"/>
      <c r="AP16" s="926" t="str">
        <f>Q15</f>
        <v>FYxx-xx</v>
      </c>
      <c r="AQ16" s="927"/>
      <c r="AR16" s="729"/>
      <c r="AS16" s="926" t="str">
        <f>V15</f>
        <v>FYxx-xx</v>
      </c>
      <c r="AT16" s="927"/>
      <c r="AU16" s="729"/>
      <c r="AV16" s="926" t="str">
        <f>AA15</f>
        <v>FYxx-xx</v>
      </c>
      <c r="AW16" s="927"/>
    </row>
    <row r="17" spans="1:49" ht="27.6" x14ac:dyDescent="0.25">
      <c r="A17" s="311" t="s">
        <v>0</v>
      </c>
      <c r="B17" s="423" t="s">
        <v>92</v>
      </c>
      <c r="C17" s="423" t="s">
        <v>177</v>
      </c>
      <c r="D17" s="354"/>
      <c r="E17" s="956" t="s">
        <v>214</v>
      </c>
      <c r="F17" s="957"/>
      <c r="G17" s="957"/>
      <c r="H17" s="958"/>
      <c r="I17" s="354"/>
      <c r="J17" s="956" t="s">
        <v>215</v>
      </c>
      <c r="K17" s="957" t="s">
        <v>215</v>
      </c>
      <c r="L17" s="957"/>
      <c r="M17" s="958"/>
      <c r="N17" s="354"/>
      <c r="O17" s="956" t="s">
        <v>216</v>
      </c>
      <c r="P17" s="957" t="s">
        <v>216</v>
      </c>
      <c r="Q17" s="957"/>
      <c r="R17" s="958"/>
      <c r="S17" s="354"/>
      <c r="T17" s="956" t="s">
        <v>217</v>
      </c>
      <c r="U17" s="957" t="s">
        <v>217</v>
      </c>
      <c r="V17" s="957"/>
      <c r="W17" s="958"/>
      <c r="X17" s="354"/>
      <c r="Y17" s="956" t="s">
        <v>218</v>
      </c>
      <c r="Z17" s="957" t="s">
        <v>218</v>
      </c>
      <c r="AA17" s="957"/>
      <c r="AB17" s="958"/>
      <c r="AC17" s="651"/>
      <c r="AD17" s="452"/>
      <c r="AE17" s="441"/>
      <c r="AF17" s="354"/>
      <c r="AG17" s="442"/>
      <c r="AH17" s="396"/>
      <c r="AJ17" s="423" t="s">
        <v>92</v>
      </c>
      <c r="AK17" s="423" t="s">
        <v>177</v>
      </c>
      <c r="AL17" s="730"/>
      <c r="AM17" s="423" t="s">
        <v>92</v>
      </c>
      <c r="AN17" s="423" t="s">
        <v>177</v>
      </c>
      <c r="AO17" s="733"/>
      <c r="AP17" s="423" t="s">
        <v>92</v>
      </c>
      <c r="AQ17" s="423" t="s">
        <v>177</v>
      </c>
      <c r="AR17" s="735"/>
      <c r="AS17" s="423" t="s">
        <v>92</v>
      </c>
      <c r="AT17" s="423" t="s">
        <v>177</v>
      </c>
      <c r="AU17" s="737"/>
      <c r="AV17" s="423" t="s">
        <v>92</v>
      </c>
      <c r="AW17" s="423" t="s">
        <v>177</v>
      </c>
    </row>
    <row r="18" spans="1:49" x14ac:dyDescent="0.25">
      <c r="A18" s="684" t="s">
        <v>276</v>
      </c>
      <c r="B18" s="684"/>
      <c r="C18" s="684"/>
      <c r="D18" s="447"/>
      <c r="E18" s="723"/>
      <c r="F18" s="721"/>
      <c r="G18" s="721"/>
      <c r="H18" s="721"/>
      <c r="I18" s="721"/>
      <c r="J18" s="721"/>
      <c r="K18" s="721"/>
      <c r="L18" s="721"/>
      <c r="M18" s="721"/>
      <c r="N18" s="721"/>
      <c r="O18" s="721"/>
      <c r="P18" s="721"/>
      <c r="Q18" s="721"/>
      <c r="R18" s="721"/>
      <c r="S18" s="721"/>
      <c r="T18" s="721"/>
      <c r="U18" s="721"/>
      <c r="V18" s="721"/>
      <c r="W18" s="721"/>
      <c r="X18" s="721"/>
      <c r="Y18" s="721"/>
      <c r="Z18" s="721"/>
      <c r="AA18" s="721"/>
      <c r="AB18" s="721"/>
      <c r="AC18" s="721"/>
      <c r="AD18" s="721"/>
      <c r="AE18" s="724"/>
      <c r="AF18" s="684"/>
      <c r="AG18" s="684"/>
      <c r="AH18" s="396"/>
      <c r="AJ18" s="685"/>
      <c r="AK18" s="685"/>
      <c r="AL18" s="730"/>
      <c r="AM18" s="685"/>
      <c r="AN18" s="685"/>
      <c r="AO18" s="733"/>
      <c r="AP18" s="685"/>
      <c r="AQ18" s="685"/>
      <c r="AR18" s="735"/>
      <c r="AS18" s="685"/>
      <c r="AT18" s="685"/>
      <c r="AU18" s="737"/>
      <c r="AV18" s="685"/>
      <c r="AW18" s="685"/>
    </row>
    <row r="19" spans="1:49" x14ac:dyDescent="0.25">
      <c r="A19" s="315"/>
      <c r="B19" s="316"/>
      <c r="C19" s="316">
        <f t="shared" ref="C19:C23" si="0">B19/9*3</f>
        <v>0</v>
      </c>
      <c r="D19" s="354"/>
      <c r="E19" s="748"/>
      <c r="F19" s="749"/>
      <c r="G19" s="478">
        <f>AJ19*E19</f>
        <v>0</v>
      </c>
      <c r="H19" s="479">
        <f>AJ19*F19</f>
        <v>0</v>
      </c>
      <c r="I19" s="480"/>
      <c r="J19" s="748"/>
      <c r="K19" s="749"/>
      <c r="L19" s="481">
        <f>AM19*J19</f>
        <v>0</v>
      </c>
      <c r="M19" s="482">
        <f>AM19*K19</f>
        <v>0</v>
      </c>
      <c r="N19" s="480"/>
      <c r="O19" s="748"/>
      <c r="P19" s="749"/>
      <c r="Q19" s="478">
        <f>AP19*O19</f>
        <v>0</v>
      </c>
      <c r="R19" s="482">
        <f>AP19*P19</f>
        <v>0</v>
      </c>
      <c r="S19" s="480"/>
      <c r="T19" s="748"/>
      <c r="U19" s="749"/>
      <c r="V19" s="478">
        <f>AS19*T19</f>
        <v>0</v>
      </c>
      <c r="W19" s="482">
        <f>AS19*U19</f>
        <v>0</v>
      </c>
      <c r="X19" s="480"/>
      <c r="Y19" s="748"/>
      <c r="Z19" s="749"/>
      <c r="AA19" s="478">
        <f>AV19*Y19</f>
        <v>0</v>
      </c>
      <c r="AB19" s="482">
        <f>AV19*Z19</f>
        <v>0</v>
      </c>
      <c r="AC19" s="651"/>
      <c r="AD19" s="672">
        <f>SUM(G19+L19+Q19+V19+AA19)</f>
        <v>0</v>
      </c>
      <c r="AE19" s="482">
        <f>SUM(H19+M19+R19+W19+AB19)</f>
        <v>0</v>
      </c>
      <c r="AF19" s="480"/>
      <c r="AG19" s="672">
        <f>SUM(AD19:AE19)</f>
        <v>0</v>
      </c>
      <c r="AH19" s="396"/>
      <c r="AJ19" s="316">
        <f>B19</f>
        <v>0</v>
      </c>
      <c r="AK19" s="316">
        <f t="shared" ref="AK19:AK23" si="1">AJ19/9*3</f>
        <v>0</v>
      </c>
      <c r="AL19" s="731"/>
      <c r="AM19" s="316">
        <f>AJ19*1.03</f>
        <v>0</v>
      </c>
      <c r="AN19" s="316">
        <f>AM19/9*3</f>
        <v>0</v>
      </c>
      <c r="AO19" s="734"/>
      <c r="AP19" s="316">
        <f>AM19*1.03</f>
        <v>0</v>
      </c>
      <c r="AQ19" s="316">
        <f>AP19/9*3</f>
        <v>0</v>
      </c>
      <c r="AR19" s="736"/>
      <c r="AS19" s="316">
        <f>AP19*1.03</f>
        <v>0</v>
      </c>
      <c r="AT19" s="316">
        <f>AS19/9*3</f>
        <v>0</v>
      </c>
      <c r="AU19" s="738"/>
      <c r="AV19" s="316">
        <f>AS19*1.03</f>
        <v>0</v>
      </c>
      <c r="AW19" s="316">
        <f t="shared" ref="AW19:AW23" si="2">AV19/9*3</f>
        <v>0</v>
      </c>
    </row>
    <row r="20" spans="1:49" x14ac:dyDescent="0.25">
      <c r="A20" s="315"/>
      <c r="B20" s="316"/>
      <c r="C20" s="316">
        <f t="shared" si="0"/>
        <v>0</v>
      </c>
      <c r="D20" s="354"/>
      <c r="E20" s="748"/>
      <c r="F20" s="749"/>
      <c r="G20" s="478">
        <f t="shared" ref="G20:G23" si="3">AJ20*E20</f>
        <v>0</v>
      </c>
      <c r="H20" s="479">
        <f t="shared" ref="H20:H23" si="4">AJ20*F20</f>
        <v>0</v>
      </c>
      <c r="I20" s="480"/>
      <c r="J20" s="748"/>
      <c r="K20" s="749"/>
      <c r="L20" s="481">
        <f t="shared" ref="L20:L23" si="5">AM20*J20</f>
        <v>0</v>
      </c>
      <c r="M20" s="482">
        <f t="shared" ref="M20:M23" si="6">AM20*K20</f>
        <v>0</v>
      </c>
      <c r="N20" s="480"/>
      <c r="O20" s="748"/>
      <c r="P20" s="749"/>
      <c r="Q20" s="478">
        <f t="shared" ref="Q20:Q23" si="7">AP20*O20</f>
        <v>0</v>
      </c>
      <c r="R20" s="482">
        <f t="shared" ref="R20:R23" si="8">AP20*P20</f>
        <v>0</v>
      </c>
      <c r="S20" s="480"/>
      <c r="T20" s="748"/>
      <c r="U20" s="749"/>
      <c r="V20" s="478">
        <f t="shared" ref="V20:V23" si="9">AS20*T20</f>
        <v>0</v>
      </c>
      <c r="W20" s="482">
        <f t="shared" ref="W20:W23" si="10">AS20*U20</f>
        <v>0</v>
      </c>
      <c r="X20" s="480"/>
      <c r="Y20" s="748"/>
      <c r="Z20" s="749"/>
      <c r="AA20" s="478">
        <f t="shared" ref="AA20:AA23" si="11">AV20*Y20</f>
        <v>0</v>
      </c>
      <c r="AB20" s="482">
        <f t="shared" ref="AB20:AB23" si="12">AV20*Z20</f>
        <v>0</v>
      </c>
      <c r="AC20" s="651"/>
      <c r="AD20" s="672">
        <f t="shared" ref="AD20:AD23" si="13">SUM(G20+L20+Q20+V20+AA20)</f>
        <v>0</v>
      </c>
      <c r="AE20" s="482">
        <f t="shared" ref="AE20:AE23" si="14">SUM(H20+M20+R20+W20+AB20)</f>
        <v>0</v>
      </c>
      <c r="AF20" s="480"/>
      <c r="AG20" s="672">
        <f t="shared" ref="AG20:AG23" si="15">SUM(AD20:AE20)</f>
        <v>0</v>
      </c>
      <c r="AH20" s="396"/>
      <c r="AJ20" s="316">
        <f t="shared" ref="AJ20:AJ23" si="16">B20</f>
        <v>0</v>
      </c>
      <c r="AK20" s="316">
        <f t="shared" si="1"/>
        <v>0</v>
      </c>
      <c r="AL20" s="731"/>
      <c r="AM20" s="316">
        <f t="shared" ref="AM20:AM23" si="17">AJ20*1.03</f>
        <v>0</v>
      </c>
      <c r="AN20" s="316">
        <f t="shared" ref="AN20:AN23" si="18">AM20/9*3</f>
        <v>0</v>
      </c>
      <c r="AO20" s="734"/>
      <c r="AP20" s="316">
        <f t="shared" ref="AP20:AP23" si="19">AM20*1.03</f>
        <v>0</v>
      </c>
      <c r="AQ20" s="316">
        <f t="shared" ref="AQ20:AQ23" si="20">AP20/9*3</f>
        <v>0</v>
      </c>
      <c r="AR20" s="736"/>
      <c r="AS20" s="316">
        <f t="shared" ref="AS20:AS23" si="21">AP20*1.03</f>
        <v>0</v>
      </c>
      <c r="AT20" s="316">
        <f t="shared" ref="AT20:AT23" si="22">AS20/9*3</f>
        <v>0</v>
      </c>
      <c r="AU20" s="738"/>
      <c r="AV20" s="316">
        <f t="shared" ref="AV20:AV23" si="23">AS20*1.03</f>
        <v>0</v>
      </c>
      <c r="AW20" s="316">
        <f t="shared" si="2"/>
        <v>0</v>
      </c>
    </row>
    <row r="21" spans="1:49" x14ac:dyDescent="0.25">
      <c r="A21" s="315"/>
      <c r="B21" s="316"/>
      <c r="C21" s="316">
        <f t="shared" si="0"/>
        <v>0</v>
      </c>
      <c r="D21" s="354"/>
      <c r="E21" s="748"/>
      <c r="F21" s="749"/>
      <c r="G21" s="478">
        <f t="shared" si="3"/>
        <v>0</v>
      </c>
      <c r="H21" s="479">
        <f t="shared" si="4"/>
        <v>0</v>
      </c>
      <c r="I21" s="480"/>
      <c r="J21" s="748"/>
      <c r="K21" s="749"/>
      <c r="L21" s="481">
        <f t="shared" si="5"/>
        <v>0</v>
      </c>
      <c r="M21" s="482">
        <f t="shared" si="6"/>
        <v>0</v>
      </c>
      <c r="N21" s="480"/>
      <c r="O21" s="748"/>
      <c r="P21" s="749"/>
      <c r="Q21" s="478">
        <f t="shared" si="7"/>
        <v>0</v>
      </c>
      <c r="R21" s="482">
        <f t="shared" si="8"/>
        <v>0</v>
      </c>
      <c r="S21" s="480"/>
      <c r="T21" s="748"/>
      <c r="U21" s="749"/>
      <c r="V21" s="478">
        <f t="shared" si="9"/>
        <v>0</v>
      </c>
      <c r="W21" s="482">
        <f t="shared" si="10"/>
        <v>0</v>
      </c>
      <c r="X21" s="480"/>
      <c r="Y21" s="748"/>
      <c r="Z21" s="749"/>
      <c r="AA21" s="478">
        <f t="shared" si="11"/>
        <v>0</v>
      </c>
      <c r="AB21" s="482">
        <f t="shared" si="12"/>
        <v>0</v>
      </c>
      <c r="AC21" s="651"/>
      <c r="AD21" s="672">
        <f t="shared" si="13"/>
        <v>0</v>
      </c>
      <c r="AE21" s="482">
        <f t="shared" si="14"/>
        <v>0</v>
      </c>
      <c r="AF21" s="480"/>
      <c r="AG21" s="672">
        <f t="shared" si="15"/>
        <v>0</v>
      </c>
      <c r="AH21" s="396"/>
      <c r="AJ21" s="316">
        <f t="shared" si="16"/>
        <v>0</v>
      </c>
      <c r="AK21" s="316">
        <f t="shared" si="1"/>
        <v>0</v>
      </c>
      <c r="AL21" s="731"/>
      <c r="AM21" s="316">
        <f t="shared" si="17"/>
        <v>0</v>
      </c>
      <c r="AN21" s="316">
        <f t="shared" si="18"/>
        <v>0</v>
      </c>
      <c r="AO21" s="734"/>
      <c r="AP21" s="316">
        <f t="shared" si="19"/>
        <v>0</v>
      </c>
      <c r="AQ21" s="316">
        <f t="shared" si="20"/>
        <v>0</v>
      </c>
      <c r="AR21" s="736"/>
      <c r="AS21" s="316">
        <f t="shared" si="21"/>
        <v>0</v>
      </c>
      <c r="AT21" s="316">
        <f t="shared" si="22"/>
        <v>0</v>
      </c>
      <c r="AU21" s="738"/>
      <c r="AV21" s="316">
        <f t="shared" si="23"/>
        <v>0</v>
      </c>
      <c r="AW21" s="316">
        <f t="shared" si="2"/>
        <v>0</v>
      </c>
    </row>
    <row r="22" spans="1:49" x14ac:dyDescent="0.25">
      <c r="A22" s="315"/>
      <c r="B22" s="316"/>
      <c r="C22" s="316">
        <f t="shared" si="0"/>
        <v>0</v>
      </c>
      <c r="D22" s="354"/>
      <c r="E22" s="748"/>
      <c r="F22" s="749"/>
      <c r="G22" s="478">
        <f t="shared" si="3"/>
        <v>0</v>
      </c>
      <c r="H22" s="479">
        <f t="shared" si="4"/>
        <v>0</v>
      </c>
      <c r="I22" s="480"/>
      <c r="J22" s="748"/>
      <c r="K22" s="749"/>
      <c r="L22" s="481">
        <f t="shared" si="5"/>
        <v>0</v>
      </c>
      <c r="M22" s="482">
        <f t="shared" si="6"/>
        <v>0</v>
      </c>
      <c r="N22" s="480"/>
      <c r="O22" s="748"/>
      <c r="P22" s="749"/>
      <c r="Q22" s="478">
        <f t="shared" si="7"/>
        <v>0</v>
      </c>
      <c r="R22" s="482">
        <f t="shared" si="8"/>
        <v>0</v>
      </c>
      <c r="S22" s="480"/>
      <c r="T22" s="748"/>
      <c r="U22" s="749"/>
      <c r="V22" s="478">
        <f t="shared" si="9"/>
        <v>0</v>
      </c>
      <c r="W22" s="482">
        <f t="shared" si="10"/>
        <v>0</v>
      </c>
      <c r="X22" s="480"/>
      <c r="Y22" s="748"/>
      <c r="Z22" s="749"/>
      <c r="AA22" s="478">
        <f t="shared" si="11"/>
        <v>0</v>
      </c>
      <c r="AB22" s="482">
        <f t="shared" si="12"/>
        <v>0</v>
      </c>
      <c r="AC22" s="651"/>
      <c r="AD22" s="672">
        <f t="shared" si="13"/>
        <v>0</v>
      </c>
      <c r="AE22" s="482">
        <f t="shared" si="14"/>
        <v>0</v>
      </c>
      <c r="AF22" s="480"/>
      <c r="AG22" s="672">
        <f t="shared" si="15"/>
        <v>0</v>
      </c>
      <c r="AH22" s="396"/>
      <c r="AJ22" s="316">
        <f t="shared" si="16"/>
        <v>0</v>
      </c>
      <c r="AK22" s="316">
        <f t="shared" si="1"/>
        <v>0</v>
      </c>
      <c r="AL22" s="731"/>
      <c r="AM22" s="316">
        <f t="shared" si="17"/>
        <v>0</v>
      </c>
      <c r="AN22" s="316">
        <f t="shared" si="18"/>
        <v>0</v>
      </c>
      <c r="AO22" s="734"/>
      <c r="AP22" s="316">
        <f t="shared" si="19"/>
        <v>0</v>
      </c>
      <c r="AQ22" s="316">
        <f t="shared" si="20"/>
        <v>0</v>
      </c>
      <c r="AR22" s="736"/>
      <c r="AS22" s="316">
        <f t="shared" si="21"/>
        <v>0</v>
      </c>
      <c r="AT22" s="316">
        <f t="shared" si="22"/>
        <v>0</v>
      </c>
      <c r="AU22" s="738"/>
      <c r="AV22" s="316">
        <f t="shared" si="23"/>
        <v>0</v>
      </c>
      <c r="AW22" s="316">
        <f t="shared" si="2"/>
        <v>0</v>
      </c>
    </row>
    <row r="23" spans="1:49" x14ac:dyDescent="0.25">
      <c r="A23" s="315"/>
      <c r="B23" s="316"/>
      <c r="C23" s="316">
        <f t="shared" si="0"/>
        <v>0</v>
      </c>
      <c r="D23" s="354"/>
      <c r="E23" s="748"/>
      <c r="F23" s="749"/>
      <c r="G23" s="478">
        <f t="shared" si="3"/>
        <v>0</v>
      </c>
      <c r="H23" s="479">
        <f t="shared" si="4"/>
        <v>0</v>
      </c>
      <c r="I23" s="480"/>
      <c r="J23" s="748"/>
      <c r="K23" s="749"/>
      <c r="L23" s="481">
        <f t="shared" si="5"/>
        <v>0</v>
      </c>
      <c r="M23" s="482">
        <f t="shared" si="6"/>
        <v>0</v>
      </c>
      <c r="N23" s="480"/>
      <c r="O23" s="748"/>
      <c r="P23" s="749"/>
      <c r="Q23" s="478">
        <f t="shared" si="7"/>
        <v>0</v>
      </c>
      <c r="R23" s="482">
        <f t="shared" si="8"/>
        <v>0</v>
      </c>
      <c r="S23" s="480"/>
      <c r="T23" s="748"/>
      <c r="U23" s="749"/>
      <c r="V23" s="478">
        <f t="shared" si="9"/>
        <v>0</v>
      </c>
      <c r="W23" s="482">
        <f t="shared" si="10"/>
        <v>0</v>
      </c>
      <c r="X23" s="480"/>
      <c r="Y23" s="748"/>
      <c r="Z23" s="749"/>
      <c r="AA23" s="478">
        <f t="shared" si="11"/>
        <v>0</v>
      </c>
      <c r="AB23" s="482">
        <f t="shared" si="12"/>
        <v>0</v>
      </c>
      <c r="AC23" s="651"/>
      <c r="AD23" s="672">
        <f t="shared" si="13"/>
        <v>0</v>
      </c>
      <c r="AE23" s="482">
        <f t="shared" si="14"/>
        <v>0</v>
      </c>
      <c r="AF23" s="480"/>
      <c r="AG23" s="672">
        <f t="shared" si="15"/>
        <v>0</v>
      </c>
      <c r="AH23" s="396"/>
      <c r="AJ23" s="316">
        <f t="shared" si="16"/>
        <v>0</v>
      </c>
      <c r="AK23" s="316">
        <f t="shared" si="1"/>
        <v>0</v>
      </c>
      <c r="AL23" s="731"/>
      <c r="AM23" s="316">
        <f t="shared" si="17"/>
        <v>0</v>
      </c>
      <c r="AN23" s="316">
        <f t="shared" si="18"/>
        <v>0</v>
      </c>
      <c r="AO23" s="734"/>
      <c r="AP23" s="316">
        <f t="shared" si="19"/>
        <v>0</v>
      </c>
      <c r="AQ23" s="316">
        <f t="shared" si="20"/>
        <v>0</v>
      </c>
      <c r="AR23" s="736"/>
      <c r="AS23" s="316">
        <f t="shared" si="21"/>
        <v>0</v>
      </c>
      <c r="AT23" s="316">
        <f t="shared" si="22"/>
        <v>0</v>
      </c>
      <c r="AU23" s="738"/>
      <c r="AV23" s="316">
        <f t="shared" si="23"/>
        <v>0</v>
      </c>
      <c r="AW23" s="316">
        <f t="shared" si="2"/>
        <v>0</v>
      </c>
    </row>
    <row r="24" spans="1:49" x14ac:dyDescent="0.25">
      <c r="A24" s="684" t="s">
        <v>277</v>
      </c>
      <c r="B24" s="684"/>
      <c r="C24" s="684"/>
      <c r="D24" s="447"/>
      <c r="E24" s="721"/>
      <c r="F24" s="721"/>
      <c r="G24" s="721"/>
      <c r="H24" s="721"/>
      <c r="I24" s="721"/>
      <c r="J24" s="721"/>
      <c r="K24" s="721"/>
      <c r="L24" s="721"/>
      <c r="M24" s="721"/>
      <c r="N24" s="721"/>
      <c r="O24" s="721"/>
      <c r="P24" s="721"/>
      <c r="Q24" s="721"/>
      <c r="R24" s="721"/>
      <c r="S24" s="721"/>
      <c r="T24" s="721"/>
      <c r="U24" s="721"/>
      <c r="V24" s="721"/>
      <c r="W24" s="721"/>
      <c r="X24" s="721"/>
      <c r="Y24" s="721"/>
      <c r="Z24" s="721"/>
      <c r="AA24" s="721"/>
      <c r="AB24" s="721"/>
      <c r="AC24" s="721"/>
      <c r="AD24" s="724"/>
      <c r="AE24" s="684"/>
      <c r="AF24" s="684"/>
      <c r="AG24" s="684"/>
      <c r="AH24" s="396"/>
      <c r="AJ24" s="685"/>
      <c r="AK24" s="685"/>
      <c r="AL24" s="730"/>
      <c r="AM24" s="685"/>
      <c r="AN24" s="685"/>
      <c r="AO24" s="733"/>
      <c r="AP24" s="685"/>
      <c r="AQ24" s="685"/>
      <c r="AR24" s="735"/>
      <c r="AS24" s="685"/>
      <c r="AT24" s="685"/>
      <c r="AU24" s="737"/>
      <c r="AV24" s="685"/>
      <c r="AW24" s="685"/>
    </row>
    <row r="25" spans="1:49" x14ac:dyDescent="0.25">
      <c r="A25" s="315"/>
      <c r="B25" s="316"/>
      <c r="C25" s="722"/>
      <c r="D25" s="433"/>
      <c r="E25" s="748"/>
      <c r="F25" s="749"/>
      <c r="G25" s="478">
        <f t="shared" ref="G25:G29" si="24">AJ25*E25</f>
        <v>0</v>
      </c>
      <c r="H25" s="479">
        <f t="shared" ref="H25:H29" si="25">AJ25*F25</f>
        <v>0</v>
      </c>
      <c r="I25" s="480"/>
      <c r="J25" s="748"/>
      <c r="K25" s="749"/>
      <c r="L25" s="481">
        <f t="shared" ref="L25:L29" si="26">AM25*J25</f>
        <v>0</v>
      </c>
      <c r="M25" s="482">
        <f t="shared" ref="M25:M29" si="27">AM25*K25</f>
        <v>0</v>
      </c>
      <c r="N25" s="480"/>
      <c r="O25" s="748"/>
      <c r="P25" s="749"/>
      <c r="Q25" s="478">
        <f t="shared" ref="Q25:Q29" si="28">AP25*O25</f>
        <v>0</v>
      </c>
      <c r="R25" s="482">
        <f t="shared" ref="R25:R29" si="29">AP25*P25</f>
        <v>0</v>
      </c>
      <c r="S25" s="480"/>
      <c r="T25" s="748"/>
      <c r="U25" s="749"/>
      <c r="V25" s="478">
        <f t="shared" ref="V25:V29" si="30">AS25*T25</f>
        <v>0</v>
      </c>
      <c r="W25" s="482">
        <f t="shared" ref="W25:W29" si="31">AS25*U25</f>
        <v>0</v>
      </c>
      <c r="X25" s="480"/>
      <c r="Y25" s="748"/>
      <c r="Z25" s="749"/>
      <c r="AA25" s="478">
        <f t="shared" ref="AA25:AA29" si="32">AV25*Y25</f>
        <v>0</v>
      </c>
      <c r="AB25" s="482">
        <f t="shared" ref="AB25:AB29" si="33">AV25*Z25</f>
        <v>0</v>
      </c>
      <c r="AC25" s="651"/>
      <c r="AD25" s="672">
        <f t="shared" ref="AD25:AD29" si="34">SUM(G25+L25+Q25+V25+AA25)</f>
        <v>0</v>
      </c>
      <c r="AE25" s="482">
        <f t="shared" ref="AE25:AE29" si="35">SUM(H25+M25+R25+W25+AB25)</f>
        <v>0</v>
      </c>
      <c r="AF25" s="480"/>
      <c r="AG25" s="672">
        <f t="shared" ref="AG25:AG29" si="36">SUM(AD25:AE25)</f>
        <v>0</v>
      </c>
      <c r="AH25" s="396"/>
      <c r="AJ25" s="316">
        <f>B25</f>
        <v>0</v>
      </c>
      <c r="AK25" s="722"/>
      <c r="AL25" s="731"/>
      <c r="AM25" s="316">
        <f>AJ25*1.03</f>
        <v>0</v>
      </c>
      <c r="AN25" s="722"/>
      <c r="AO25" s="734"/>
      <c r="AP25" s="316">
        <f>AM25*1.03</f>
        <v>0</v>
      </c>
      <c r="AQ25" s="722"/>
      <c r="AR25" s="736"/>
      <c r="AS25" s="316">
        <f>AP25*1.03</f>
        <v>0</v>
      </c>
      <c r="AT25" s="722"/>
      <c r="AU25" s="738"/>
      <c r="AV25" s="316">
        <f>AS25*1.03</f>
        <v>0</v>
      </c>
      <c r="AW25" s="722"/>
    </row>
    <row r="26" spans="1:49" x14ac:dyDescent="0.25">
      <c r="A26" s="315"/>
      <c r="B26" s="316"/>
      <c r="C26" s="720"/>
      <c r="D26" s="433"/>
      <c r="E26" s="748"/>
      <c r="F26" s="749"/>
      <c r="G26" s="478">
        <f t="shared" si="24"/>
        <v>0</v>
      </c>
      <c r="H26" s="479">
        <f t="shared" si="25"/>
        <v>0</v>
      </c>
      <c r="I26" s="480"/>
      <c r="J26" s="748"/>
      <c r="K26" s="749"/>
      <c r="L26" s="481">
        <f t="shared" si="26"/>
        <v>0</v>
      </c>
      <c r="M26" s="482">
        <f t="shared" si="27"/>
        <v>0</v>
      </c>
      <c r="N26" s="480"/>
      <c r="O26" s="748"/>
      <c r="P26" s="749"/>
      <c r="Q26" s="478">
        <f t="shared" si="28"/>
        <v>0</v>
      </c>
      <c r="R26" s="482">
        <f t="shared" si="29"/>
        <v>0</v>
      </c>
      <c r="S26" s="480"/>
      <c r="T26" s="748"/>
      <c r="U26" s="749"/>
      <c r="V26" s="478">
        <f t="shared" si="30"/>
        <v>0</v>
      </c>
      <c r="W26" s="482">
        <f t="shared" si="31"/>
        <v>0</v>
      </c>
      <c r="X26" s="480"/>
      <c r="Y26" s="748"/>
      <c r="Z26" s="749"/>
      <c r="AA26" s="478">
        <f t="shared" si="32"/>
        <v>0</v>
      </c>
      <c r="AB26" s="482">
        <f t="shared" si="33"/>
        <v>0</v>
      </c>
      <c r="AC26" s="651"/>
      <c r="AD26" s="672">
        <f t="shared" si="34"/>
        <v>0</v>
      </c>
      <c r="AE26" s="482">
        <f t="shared" si="35"/>
        <v>0</v>
      </c>
      <c r="AF26" s="480"/>
      <c r="AG26" s="672">
        <f t="shared" si="36"/>
        <v>0</v>
      </c>
      <c r="AH26" s="396"/>
      <c r="AJ26" s="316">
        <f t="shared" ref="AJ26:AJ29" si="37">B26</f>
        <v>0</v>
      </c>
      <c r="AK26" s="720"/>
      <c r="AL26" s="731"/>
      <c r="AM26" s="316">
        <f t="shared" ref="AM26:AM29" si="38">AJ26*1.03</f>
        <v>0</v>
      </c>
      <c r="AN26" s="720"/>
      <c r="AO26" s="734"/>
      <c r="AP26" s="316">
        <f t="shared" ref="AP26:AP29" si="39">AM26*1.03</f>
        <v>0</v>
      </c>
      <c r="AQ26" s="720"/>
      <c r="AR26" s="736"/>
      <c r="AS26" s="316">
        <f t="shared" ref="AS26:AS29" si="40">AP26*1.03</f>
        <v>0</v>
      </c>
      <c r="AT26" s="720"/>
      <c r="AU26" s="738"/>
      <c r="AV26" s="316">
        <f t="shared" ref="AV26:AV29" si="41">AS26*1.03</f>
        <v>0</v>
      </c>
      <c r="AW26" s="720"/>
    </row>
    <row r="27" spans="1:49" x14ac:dyDescent="0.25">
      <c r="A27" s="315"/>
      <c r="B27" s="316"/>
      <c r="C27" s="720"/>
      <c r="D27" s="433"/>
      <c r="E27" s="748"/>
      <c r="F27" s="749"/>
      <c r="G27" s="478">
        <f t="shared" si="24"/>
        <v>0</v>
      </c>
      <c r="H27" s="479">
        <f t="shared" si="25"/>
        <v>0</v>
      </c>
      <c r="I27" s="480"/>
      <c r="J27" s="748"/>
      <c r="K27" s="749"/>
      <c r="L27" s="481">
        <f t="shared" si="26"/>
        <v>0</v>
      </c>
      <c r="M27" s="482">
        <f t="shared" si="27"/>
        <v>0</v>
      </c>
      <c r="N27" s="480"/>
      <c r="O27" s="748"/>
      <c r="P27" s="749"/>
      <c r="Q27" s="478">
        <f t="shared" si="28"/>
        <v>0</v>
      </c>
      <c r="R27" s="482">
        <f t="shared" si="29"/>
        <v>0</v>
      </c>
      <c r="S27" s="480"/>
      <c r="T27" s="748"/>
      <c r="U27" s="749"/>
      <c r="V27" s="478">
        <f t="shared" si="30"/>
        <v>0</v>
      </c>
      <c r="W27" s="482">
        <f t="shared" si="31"/>
        <v>0</v>
      </c>
      <c r="X27" s="480"/>
      <c r="Y27" s="748"/>
      <c r="Z27" s="749"/>
      <c r="AA27" s="478">
        <f t="shared" si="32"/>
        <v>0</v>
      </c>
      <c r="AB27" s="482">
        <f t="shared" si="33"/>
        <v>0</v>
      </c>
      <c r="AC27" s="651"/>
      <c r="AD27" s="672">
        <f t="shared" si="34"/>
        <v>0</v>
      </c>
      <c r="AE27" s="482">
        <f t="shared" si="35"/>
        <v>0</v>
      </c>
      <c r="AF27" s="480"/>
      <c r="AG27" s="672">
        <f t="shared" si="36"/>
        <v>0</v>
      </c>
      <c r="AH27" s="396"/>
      <c r="AJ27" s="316">
        <f t="shared" si="37"/>
        <v>0</v>
      </c>
      <c r="AK27" s="720"/>
      <c r="AL27" s="731"/>
      <c r="AM27" s="316">
        <f t="shared" si="38"/>
        <v>0</v>
      </c>
      <c r="AN27" s="720"/>
      <c r="AO27" s="734"/>
      <c r="AP27" s="316">
        <f t="shared" si="39"/>
        <v>0</v>
      </c>
      <c r="AQ27" s="720"/>
      <c r="AR27" s="736"/>
      <c r="AS27" s="316">
        <f t="shared" si="40"/>
        <v>0</v>
      </c>
      <c r="AT27" s="720"/>
      <c r="AU27" s="738"/>
      <c r="AV27" s="316">
        <f t="shared" si="41"/>
        <v>0</v>
      </c>
      <c r="AW27" s="720"/>
    </row>
    <row r="28" spans="1:49" x14ac:dyDescent="0.25">
      <c r="A28" s="315"/>
      <c r="B28" s="316"/>
      <c r="C28" s="720"/>
      <c r="D28" s="433"/>
      <c r="E28" s="748"/>
      <c r="F28" s="749"/>
      <c r="G28" s="478">
        <f t="shared" si="24"/>
        <v>0</v>
      </c>
      <c r="H28" s="479">
        <f t="shared" si="25"/>
        <v>0</v>
      </c>
      <c r="I28" s="480"/>
      <c r="J28" s="748"/>
      <c r="K28" s="749"/>
      <c r="L28" s="481">
        <f t="shared" si="26"/>
        <v>0</v>
      </c>
      <c r="M28" s="482">
        <f t="shared" si="27"/>
        <v>0</v>
      </c>
      <c r="N28" s="480"/>
      <c r="O28" s="748"/>
      <c r="P28" s="749"/>
      <c r="Q28" s="478">
        <f t="shared" si="28"/>
        <v>0</v>
      </c>
      <c r="R28" s="482">
        <f t="shared" si="29"/>
        <v>0</v>
      </c>
      <c r="S28" s="480"/>
      <c r="T28" s="748"/>
      <c r="U28" s="749"/>
      <c r="V28" s="478">
        <f t="shared" si="30"/>
        <v>0</v>
      </c>
      <c r="W28" s="482">
        <f t="shared" si="31"/>
        <v>0</v>
      </c>
      <c r="X28" s="480"/>
      <c r="Y28" s="748"/>
      <c r="Z28" s="749"/>
      <c r="AA28" s="478">
        <f t="shared" si="32"/>
        <v>0</v>
      </c>
      <c r="AB28" s="482">
        <f t="shared" si="33"/>
        <v>0</v>
      </c>
      <c r="AC28" s="651"/>
      <c r="AD28" s="672">
        <f t="shared" si="34"/>
        <v>0</v>
      </c>
      <c r="AE28" s="482">
        <f t="shared" si="35"/>
        <v>0</v>
      </c>
      <c r="AF28" s="480"/>
      <c r="AG28" s="672">
        <f t="shared" si="36"/>
        <v>0</v>
      </c>
      <c r="AH28" s="396"/>
      <c r="AJ28" s="316">
        <f t="shared" si="37"/>
        <v>0</v>
      </c>
      <c r="AK28" s="720"/>
      <c r="AL28" s="731"/>
      <c r="AM28" s="316">
        <f t="shared" si="38"/>
        <v>0</v>
      </c>
      <c r="AN28" s="720"/>
      <c r="AO28" s="734"/>
      <c r="AP28" s="316">
        <f t="shared" si="39"/>
        <v>0</v>
      </c>
      <c r="AQ28" s="720"/>
      <c r="AR28" s="736"/>
      <c r="AS28" s="316">
        <f t="shared" si="40"/>
        <v>0</v>
      </c>
      <c r="AT28" s="720"/>
      <c r="AU28" s="738"/>
      <c r="AV28" s="316">
        <f t="shared" si="41"/>
        <v>0</v>
      </c>
      <c r="AW28" s="720"/>
    </row>
    <row r="29" spans="1:49" x14ac:dyDescent="0.25">
      <c r="A29" s="315"/>
      <c r="B29" s="316"/>
      <c r="C29" s="719"/>
      <c r="D29" s="433"/>
      <c r="E29" s="748"/>
      <c r="F29" s="749"/>
      <c r="G29" s="478">
        <f t="shared" si="24"/>
        <v>0</v>
      </c>
      <c r="H29" s="479">
        <f t="shared" si="25"/>
        <v>0</v>
      </c>
      <c r="I29" s="480"/>
      <c r="J29" s="748"/>
      <c r="K29" s="749"/>
      <c r="L29" s="481">
        <f t="shared" si="26"/>
        <v>0</v>
      </c>
      <c r="M29" s="482">
        <f t="shared" si="27"/>
        <v>0</v>
      </c>
      <c r="N29" s="480"/>
      <c r="O29" s="748"/>
      <c r="P29" s="749"/>
      <c r="Q29" s="478">
        <f t="shared" si="28"/>
        <v>0</v>
      </c>
      <c r="R29" s="482">
        <f t="shared" si="29"/>
        <v>0</v>
      </c>
      <c r="S29" s="480"/>
      <c r="T29" s="748"/>
      <c r="U29" s="749"/>
      <c r="V29" s="478">
        <f t="shared" si="30"/>
        <v>0</v>
      </c>
      <c r="W29" s="482">
        <f t="shared" si="31"/>
        <v>0</v>
      </c>
      <c r="X29" s="480"/>
      <c r="Y29" s="748"/>
      <c r="Z29" s="749"/>
      <c r="AA29" s="478">
        <f t="shared" si="32"/>
        <v>0</v>
      </c>
      <c r="AB29" s="482">
        <f t="shared" si="33"/>
        <v>0</v>
      </c>
      <c r="AC29" s="651"/>
      <c r="AD29" s="672">
        <f t="shared" si="34"/>
        <v>0</v>
      </c>
      <c r="AE29" s="482">
        <f t="shared" si="35"/>
        <v>0</v>
      </c>
      <c r="AF29" s="480"/>
      <c r="AG29" s="672">
        <f t="shared" si="36"/>
        <v>0</v>
      </c>
      <c r="AH29" s="396"/>
      <c r="AJ29" s="316">
        <f t="shared" si="37"/>
        <v>0</v>
      </c>
      <c r="AK29" s="719"/>
      <c r="AL29" s="731"/>
      <c r="AM29" s="316">
        <f t="shared" si="38"/>
        <v>0</v>
      </c>
      <c r="AN29" s="719"/>
      <c r="AO29" s="734"/>
      <c r="AP29" s="316">
        <f t="shared" si="39"/>
        <v>0</v>
      </c>
      <c r="AQ29" s="719"/>
      <c r="AR29" s="736"/>
      <c r="AS29" s="316">
        <f t="shared" si="40"/>
        <v>0</v>
      </c>
      <c r="AT29" s="719"/>
      <c r="AU29" s="738"/>
      <c r="AV29" s="316">
        <f t="shared" si="41"/>
        <v>0</v>
      </c>
      <c r="AW29" s="719"/>
    </row>
    <row r="30" spans="1:49" x14ac:dyDescent="0.25">
      <c r="A30" s="929" t="s">
        <v>98</v>
      </c>
      <c r="B30" s="928"/>
      <c r="C30" s="930"/>
      <c r="D30" s="928"/>
      <c r="E30" s="928"/>
      <c r="F30" s="928"/>
      <c r="G30" s="484">
        <f>SUM(G18:G29)</f>
        <v>0</v>
      </c>
      <c r="H30" s="485">
        <f>SUM(H18:H29)</f>
        <v>0</v>
      </c>
      <c r="I30" s="486"/>
      <c r="J30" s="487"/>
      <c r="K30" s="488"/>
      <c r="L30" s="489">
        <f>SUM(L18:L29)</f>
        <v>0</v>
      </c>
      <c r="M30" s="484">
        <f>SUM(M18:M29)</f>
        <v>0</v>
      </c>
      <c r="N30" s="480"/>
      <c r="O30" s="487"/>
      <c r="P30" s="488"/>
      <c r="Q30" s="490">
        <f>SUM(Q18:Q29)</f>
        <v>0</v>
      </c>
      <c r="R30" s="490">
        <f>SUM(R18:R29)</f>
        <v>0</v>
      </c>
      <c r="S30" s="480"/>
      <c r="T30" s="487"/>
      <c r="U30" s="488"/>
      <c r="V30" s="490">
        <f>SUM(V18:V29)</f>
        <v>0</v>
      </c>
      <c r="W30" s="490">
        <f>SUM(W18:W29)</f>
        <v>0</v>
      </c>
      <c r="X30" s="480"/>
      <c r="Y30" s="487"/>
      <c r="Z30" s="488"/>
      <c r="AA30" s="490">
        <f>SUM(AA18:AA29)</f>
        <v>0</v>
      </c>
      <c r="AB30" s="490">
        <f>SUM(AB18:AB29)</f>
        <v>0</v>
      </c>
      <c r="AC30" s="651"/>
      <c r="AD30" s="490">
        <f t="shared" ref="AD30:AD44" si="42">SUM(G30+L30+Q30+V30+AA30)</f>
        <v>0</v>
      </c>
      <c r="AE30" s="490">
        <f t="shared" ref="AE30:AE44" si="43">SUM(H30+M30+R30+W30+AB30)</f>
        <v>0</v>
      </c>
      <c r="AF30" s="480"/>
      <c r="AG30" s="644">
        <f t="shared" ref="AG30" si="44">SUM(AD30:AE30)</f>
        <v>0</v>
      </c>
      <c r="AH30" s="396"/>
    </row>
    <row r="31" spans="1:49" x14ac:dyDescent="0.25">
      <c r="A31" s="320"/>
      <c r="B31" s="321"/>
      <c r="C31" s="321"/>
      <c r="D31" s="354"/>
      <c r="E31" s="321"/>
      <c r="F31" s="321"/>
      <c r="G31" s="369"/>
      <c r="H31" s="353"/>
      <c r="I31" s="354"/>
      <c r="J31" s="321"/>
      <c r="K31" s="321"/>
      <c r="L31" s="349"/>
      <c r="M31" s="353"/>
      <c r="N31" s="354"/>
      <c r="O31" s="321"/>
      <c r="P31" s="321"/>
      <c r="Q31" s="349"/>
      <c r="R31" s="353"/>
      <c r="S31" s="354"/>
      <c r="T31" s="321"/>
      <c r="U31" s="321"/>
      <c r="V31" s="349"/>
      <c r="W31" s="353"/>
      <c r="X31" s="354"/>
      <c r="Y31" s="321"/>
      <c r="Z31" s="321"/>
      <c r="AA31" s="349"/>
      <c r="AB31" s="353"/>
      <c r="AC31" s="651"/>
      <c r="AD31" s="672">
        <f t="shared" si="42"/>
        <v>0</v>
      </c>
      <c r="AE31" s="482">
        <f t="shared" si="43"/>
        <v>0</v>
      </c>
      <c r="AF31" s="354"/>
      <c r="AG31" s="676"/>
      <c r="AH31" s="396"/>
    </row>
    <row r="32" spans="1:49" ht="27.6" x14ac:dyDescent="0.25">
      <c r="A32" s="366" t="s">
        <v>1</v>
      </c>
      <c r="B32" s="423" t="s">
        <v>92</v>
      </c>
      <c r="C32" s="423" t="s">
        <v>177</v>
      </c>
      <c r="D32" s="354"/>
      <c r="E32" s="956"/>
      <c r="F32" s="957"/>
      <c r="G32" s="957"/>
      <c r="H32" s="958"/>
      <c r="I32" s="354"/>
      <c r="J32" s="452"/>
      <c r="K32" s="441"/>
      <c r="L32" s="446"/>
      <c r="M32" s="446"/>
      <c r="N32" s="354"/>
      <c r="O32" s="452"/>
      <c r="P32" s="441"/>
      <c r="Q32" s="441"/>
      <c r="R32" s="441"/>
      <c r="S32" s="354"/>
      <c r="T32" s="452"/>
      <c r="U32" s="441"/>
      <c r="V32" s="441"/>
      <c r="W32" s="441"/>
      <c r="X32" s="354"/>
      <c r="Y32" s="452"/>
      <c r="Z32" s="441"/>
      <c r="AA32" s="441"/>
      <c r="AB32" s="442"/>
      <c r="AC32" s="651"/>
      <c r="AD32" s="452"/>
      <c r="AE32" s="441"/>
      <c r="AF32" s="354"/>
      <c r="AG32" s="314"/>
      <c r="AH32" s="396"/>
      <c r="AJ32" s="423" t="s">
        <v>92</v>
      </c>
      <c r="AK32" s="423" t="s">
        <v>177</v>
      </c>
      <c r="AL32" s="730"/>
      <c r="AM32" s="423" t="s">
        <v>92</v>
      </c>
      <c r="AN32" s="423" t="s">
        <v>177</v>
      </c>
      <c r="AO32" s="733"/>
      <c r="AP32" s="423" t="s">
        <v>92</v>
      </c>
      <c r="AQ32" s="423" t="s">
        <v>177</v>
      </c>
      <c r="AR32" s="735"/>
      <c r="AS32" s="423" t="s">
        <v>92</v>
      </c>
      <c r="AT32" s="423" t="s">
        <v>177</v>
      </c>
      <c r="AU32" s="737"/>
      <c r="AV32" s="423" t="s">
        <v>92</v>
      </c>
      <c r="AW32" s="423" t="s">
        <v>177</v>
      </c>
    </row>
    <row r="33" spans="1:49" x14ac:dyDescent="0.25">
      <c r="A33" s="684" t="s">
        <v>289</v>
      </c>
      <c r="B33" s="684"/>
      <c r="C33" s="684"/>
      <c r="D33" s="447"/>
      <c r="E33" s="723"/>
      <c r="F33" s="721"/>
      <c r="G33" s="721"/>
      <c r="H33" s="721"/>
      <c r="I33" s="721"/>
      <c r="J33" s="721"/>
      <c r="K33" s="721"/>
      <c r="L33" s="721"/>
      <c r="M33" s="721"/>
      <c r="N33" s="721"/>
      <c r="O33" s="721"/>
      <c r="P33" s="721"/>
      <c r="Q33" s="721"/>
      <c r="R33" s="721"/>
      <c r="S33" s="721"/>
      <c r="T33" s="721"/>
      <c r="U33" s="721"/>
      <c r="V33" s="721"/>
      <c r="W33" s="721"/>
      <c r="X33" s="721"/>
      <c r="Y33" s="721"/>
      <c r="Z33" s="721"/>
      <c r="AA33" s="721"/>
      <c r="AB33" s="724"/>
      <c r="AC33" s="684"/>
      <c r="AD33" s="684"/>
      <c r="AE33" s="684"/>
      <c r="AF33" s="684"/>
      <c r="AG33" s="684"/>
      <c r="AH33" s="396"/>
      <c r="AJ33" s="685"/>
      <c r="AK33" s="685"/>
      <c r="AL33" s="730"/>
      <c r="AM33" s="685"/>
      <c r="AN33" s="685"/>
      <c r="AO33" s="733"/>
      <c r="AP33" s="685"/>
      <c r="AQ33" s="685"/>
      <c r="AR33" s="735"/>
      <c r="AS33" s="685"/>
      <c r="AT33" s="685"/>
      <c r="AU33" s="737"/>
      <c r="AV33" s="685"/>
      <c r="AW33" s="685"/>
    </row>
    <row r="34" spans="1:49" x14ac:dyDescent="0.25">
      <c r="A34" s="315"/>
      <c r="B34" s="316"/>
      <c r="C34" s="316">
        <f t="shared" ref="C34:C38" si="45">B34/9*3</f>
        <v>0</v>
      </c>
      <c r="D34" s="354"/>
      <c r="E34" s="748"/>
      <c r="F34" s="749"/>
      <c r="G34" s="478">
        <f>AJ34*E34</f>
        <v>0</v>
      </c>
      <c r="H34" s="479">
        <f>AJ34*F34</f>
        <v>0</v>
      </c>
      <c r="I34" s="480"/>
      <c r="J34" s="748"/>
      <c r="K34" s="749"/>
      <c r="L34" s="481">
        <f>AM34*J34</f>
        <v>0</v>
      </c>
      <c r="M34" s="482">
        <f>AM34*K34</f>
        <v>0</v>
      </c>
      <c r="N34" s="480"/>
      <c r="O34" s="748"/>
      <c r="P34" s="749"/>
      <c r="Q34" s="478">
        <f>AP34*O34</f>
        <v>0</v>
      </c>
      <c r="R34" s="482">
        <f>AP34*P34</f>
        <v>0</v>
      </c>
      <c r="S34" s="480"/>
      <c r="T34" s="748"/>
      <c r="U34" s="749"/>
      <c r="V34" s="478">
        <f>AS34*T34</f>
        <v>0</v>
      </c>
      <c r="W34" s="482">
        <f>AS34*U34</f>
        <v>0</v>
      </c>
      <c r="X34" s="480"/>
      <c r="Y34" s="748"/>
      <c r="Z34" s="749"/>
      <c r="AA34" s="478">
        <f>AV34*Y34</f>
        <v>0</v>
      </c>
      <c r="AB34" s="482">
        <f>AV34*Z34</f>
        <v>0</v>
      </c>
      <c r="AC34" s="651"/>
      <c r="AD34" s="672">
        <f t="shared" si="42"/>
        <v>0</v>
      </c>
      <c r="AE34" s="482">
        <f t="shared" si="43"/>
        <v>0</v>
      </c>
      <c r="AF34" s="480"/>
      <c r="AG34" s="672">
        <f t="shared" ref="AG34" si="46">SUM(AD34:AE34)</f>
        <v>0</v>
      </c>
      <c r="AH34" s="396"/>
      <c r="AJ34" s="316">
        <f>B34</f>
        <v>0</v>
      </c>
      <c r="AK34" s="316">
        <f t="shared" ref="AK34:AK38" si="47">AJ34/9*3</f>
        <v>0</v>
      </c>
      <c r="AL34" s="731"/>
      <c r="AM34" s="316">
        <f>AJ34*1.03</f>
        <v>0</v>
      </c>
      <c r="AN34" s="316">
        <f>AM34/9*3</f>
        <v>0</v>
      </c>
      <c r="AO34" s="734"/>
      <c r="AP34" s="316">
        <f>AM34*1.03</f>
        <v>0</v>
      </c>
      <c r="AQ34" s="316">
        <f>AP34/9*3</f>
        <v>0</v>
      </c>
      <c r="AR34" s="736"/>
      <c r="AS34" s="316">
        <f>AP34*1.03</f>
        <v>0</v>
      </c>
      <c r="AT34" s="316">
        <f>AS34/9*3</f>
        <v>0</v>
      </c>
      <c r="AU34" s="738"/>
      <c r="AV34" s="316">
        <f>AS34*1.03</f>
        <v>0</v>
      </c>
      <c r="AW34" s="316">
        <f t="shared" ref="AW34:AW38" si="48">AV34/9*3</f>
        <v>0</v>
      </c>
    </row>
    <row r="35" spans="1:49" x14ac:dyDescent="0.25">
      <c r="A35" s="315"/>
      <c r="B35" s="316"/>
      <c r="C35" s="316">
        <f t="shared" si="45"/>
        <v>0</v>
      </c>
      <c r="D35" s="354"/>
      <c r="E35" s="748"/>
      <c r="F35" s="749"/>
      <c r="G35" s="478">
        <f t="shared" ref="G35:G38" si="49">AJ35*E35</f>
        <v>0</v>
      </c>
      <c r="H35" s="479">
        <f t="shared" ref="H35:H38" si="50">AJ35*F35</f>
        <v>0</v>
      </c>
      <c r="I35" s="480"/>
      <c r="J35" s="748"/>
      <c r="K35" s="749"/>
      <c r="L35" s="481">
        <f t="shared" ref="L35:L38" si="51">AM35*J35</f>
        <v>0</v>
      </c>
      <c r="M35" s="482">
        <f t="shared" ref="M35:M38" si="52">AM35*K35</f>
        <v>0</v>
      </c>
      <c r="N35" s="480"/>
      <c r="O35" s="748"/>
      <c r="P35" s="749"/>
      <c r="Q35" s="478">
        <f t="shared" ref="Q35:Q38" si="53">AP35*O35</f>
        <v>0</v>
      </c>
      <c r="R35" s="482">
        <f t="shared" ref="R35:R38" si="54">AP35*P35</f>
        <v>0</v>
      </c>
      <c r="S35" s="480"/>
      <c r="T35" s="748"/>
      <c r="U35" s="749"/>
      <c r="V35" s="478">
        <f t="shared" ref="V35:V38" si="55">AS35*T35</f>
        <v>0</v>
      </c>
      <c r="W35" s="482">
        <f t="shared" ref="W35:W38" si="56">AS35*U35</f>
        <v>0</v>
      </c>
      <c r="X35" s="480"/>
      <c r="Y35" s="748"/>
      <c r="Z35" s="749"/>
      <c r="AA35" s="478">
        <f t="shared" ref="AA35:AA38" si="57">AV35*Y35</f>
        <v>0</v>
      </c>
      <c r="AB35" s="482">
        <f t="shared" ref="AB35:AB38" si="58">AV35*Z35</f>
        <v>0</v>
      </c>
      <c r="AC35" s="651"/>
      <c r="AD35" s="672">
        <f t="shared" ref="AD35:AD38" si="59">SUM(G35+L35+Q35+V35+AA35)</f>
        <v>0</v>
      </c>
      <c r="AE35" s="482">
        <f t="shared" ref="AE35:AE38" si="60">SUM(H35+M35+R35+W35+AB35)</f>
        <v>0</v>
      </c>
      <c r="AF35" s="480"/>
      <c r="AG35" s="672">
        <f t="shared" ref="AG35:AG38" si="61">SUM(AD35:AE35)</f>
        <v>0</v>
      </c>
      <c r="AH35" s="396"/>
      <c r="AJ35" s="316">
        <f t="shared" ref="AJ35:AJ38" si="62">B35</f>
        <v>0</v>
      </c>
      <c r="AK35" s="316">
        <f t="shared" si="47"/>
        <v>0</v>
      </c>
      <c r="AL35" s="731"/>
      <c r="AM35" s="316">
        <f t="shared" ref="AM35:AM38" si="63">AJ35*1.03</f>
        <v>0</v>
      </c>
      <c r="AN35" s="316">
        <f t="shared" ref="AN35:AN38" si="64">AM35/9*3</f>
        <v>0</v>
      </c>
      <c r="AO35" s="734"/>
      <c r="AP35" s="316">
        <f t="shared" ref="AP35:AP38" si="65">AM35*1.03</f>
        <v>0</v>
      </c>
      <c r="AQ35" s="316">
        <f t="shared" ref="AQ35:AQ38" si="66">AP35/9*3</f>
        <v>0</v>
      </c>
      <c r="AR35" s="736"/>
      <c r="AS35" s="316">
        <f t="shared" ref="AS35:AS38" si="67">AP35*1.03</f>
        <v>0</v>
      </c>
      <c r="AT35" s="316">
        <f t="shared" ref="AT35:AT38" si="68">AS35/9*3</f>
        <v>0</v>
      </c>
      <c r="AU35" s="738"/>
      <c r="AV35" s="316">
        <f t="shared" ref="AV35:AV38" si="69">AS35*1.03</f>
        <v>0</v>
      </c>
      <c r="AW35" s="316">
        <f t="shared" si="48"/>
        <v>0</v>
      </c>
    </row>
    <row r="36" spans="1:49" x14ac:dyDescent="0.25">
      <c r="A36" s="315"/>
      <c r="B36" s="316"/>
      <c r="C36" s="316">
        <f t="shared" si="45"/>
        <v>0</v>
      </c>
      <c r="D36" s="354"/>
      <c r="E36" s="748"/>
      <c r="F36" s="749"/>
      <c r="G36" s="478">
        <f t="shared" si="49"/>
        <v>0</v>
      </c>
      <c r="H36" s="479">
        <f t="shared" si="50"/>
        <v>0</v>
      </c>
      <c r="I36" s="480"/>
      <c r="J36" s="748"/>
      <c r="K36" s="749"/>
      <c r="L36" s="481">
        <f t="shared" si="51"/>
        <v>0</v>
      </c>
      <c r="M36" s="482">
        <f t="shared" si="52"/>
        <v>0</v>
      </c>
      <c r="N36" s="480"/>
      <c r="O36" s="748"/>
      <c r="P36" s="749"/>
      <c r="Q36" s="478">
        <f t="shared" si="53"/>
        <v>0</v>
      </c>
      <c r="R36" s="482">
        <f t="shared" si="54"/>
        <v>0</v>
      </c>
      <c r="S36" s="480"/>
      <c r="T36" s="748"/>
      <c r="U36" s="749"/>
      <c r="V36" s="478">
        <f t="shared" si="55"/>
        <v>0</v>
      </c>
      <c r="W36" s="482">
        <f t="shared" si="56"/>
        <v>0</v>
      </c>
      <c r="X36" s="480"/>
      <c r="Y36" s="748"/>
      <c r="Z36" s="749"/>
      <c r="AA36" s="478">
        <f t="shared" si="57"/>
        <v>0</v>
      </c>
      <c r="AB36" s="482">
        <f t="shared" si="58"/>
        <v>0</v>
      </c>
      <c r="AC36" s="651"/>
      <c r="AD36" s="672">
        <f t="shared" si="59"/>
        <v>0</v>
      </c>
      <c r="AE36" s="482">
        <f t="shared" si="60"/>
        <v>0</v>
      </c>
      <c r="AF36" s="480"/>
      <c r="AG36" s="672">
        <f t="shared" si="61"/>
        <v>0</v>
      </c>
      <c r="AH36" s="396"/>
      <c r="AJ36" s="316">
        <f t="shared" si="62"/>
        <v>0</v>
      </c>
      <c r="AK36" s="316">
        <f t="shared" si="47"/>
        <v>0</v>
      </c>
      <c r="AL36" s="731"/>
      <c r="AM36" s="316">
        <f t="shared" si="63"/>
        <v>0</v>
      </c>
      <c r="AN36" s="316">
        <f t="shared" si="64"/>
        <v>0</v>
      </c>
      <c r="AO36" s="734"/>
      <c r="AP36" s="316">
        <f t="shared" si="65"/>
        <v>0</v>
      </c>
      <c r="AQ36" s="316">
        <f t="shared" si="66"/>
        <v>0</v>
      </c>
      <c r="AR36" s="736"/>
      <c r="AS36" s="316">
        <f t="shared" si="67"/>
        <v>0</v>
      </c>
      <c r="AT36" s="316">
        <f t="shared" si="68"/>
        <v>0</v>
      </c>
      <c r="AU36" s="738"/>
      <c r="AV36" s="316">
        <f t="shared" si="69"/>
        <v>0</v>
      </c>
      <c r="AW36" s="316">
        <f t="shared" si="48"/>
        <v>0</v>
      </c>
    </row>
    <row r="37" spans="1:49" x14ac:dyDescent="0.25">
      <c r="A37" s="315"/>
      <c r="B37" s="316"/>
      <c r="C37" s="316">
        <f t="shared" si="45"/>
        <v>0</v>
      </c>
      <c r="D37" s="354"/>
      <c r="E37" s="748"/>
      <c r="F37" s="749"/>
      <c r="G37" s="478">
        <f t="shared" si="49"/>
        <v>0</v>
      </c>
      <c r="H37" s="479">
        <f t="shared" si="50"/>
        <v>0</v>
      </c>
      <c r="I37" s="480"/>
      <c r="J37" s="748"/>
      <c r="K37" s="749"/>
      <c r="L37" s="481">
        <f t="shared" si="51"/>
        <v>0</v>
      </c>
      <c r="M37" s="482">
        <f t="shared" si="52"/>
        <v>0</v>
      </c>
      <c r="N37" s="480"/>
      <c r="O37" s="748"/>
      <c r="P37" s="749"/>
      <c r="Q37" s="478">
        <f t="shared" si="53"/>
        <v>0</v>
      </c>
      <c r="R37" s="482">
        <f t="shared" si="54"/>
        <v>0</v>
      </c>
      <c r="S37" s="480"/>
      <c r="T37" s="748"/>
      <c r="U37" s="749"/>
      <c r="V37" s="478">
        <f t="shared" si="55"/>
        <v>0</v>
      </c>
      <c r="W37" s="482">
        <f t="shared" si="56"/>
        <v>0</v>
      </c>
      <c r="X37" s="480"/>
      <c r="Y37" s="748"/>
      <c r="Z37" s="749"/>
      <c r="AA37" s="478">
        <f t="shared" si="57"/>
        <v>0</v>
      </c>
      <c r="AB37" s="482">
        <f t="shared" si="58"/>
        <v>0</v>
      </c>
      <c r="AC37" s="651"/>
      <c r="AD37" s="672">
        <f t="shared" si="59"/>
        <v>0</v>
      </c>
      <c r="AE37" s="482">
        <f t="shared" si="60"/>
        <v>0</v>
      </c>
      <c r="AF37" s="480"/>
      <c r="AG37" s="672">
        <f t="shared" si="61"/>
        <v>0</v>
      </c>
      <c r="AH37" s="396"/>
      <c r="AJ37" s="316">
        <f t="shared" si="62"/>
        <v>0</v>
      </c>
      <c r="AK37" s="316">
        <f t="shared" si="47"/>
        <v>0</v>
      </c>
      <c r="AL37" s="731"/>
      <c r="AM37" s="316">
        <f t="shared" si="63"/>
        <v>0</v>
      </c>
      <c r="AN37" s="316">
        <f t="shared" si="64"/>
        <v>0</v>
      </c>
      <c r="AO37" s="734"/>
      <c r="AP37" s="316">
        <f t="shared" si="65"/>
        <v>0</v>
      </c>
      <c r="AQ37" s="316">
        <f t="shared" si="66"/>
        <v>0</v>
      </c>
      <c r="AR37" s="736"/>
      <c r="AS37" s="316">
        <f t="shared" si="67"/>
        <v>0</v>
      </c>
      <c r="AT37" s="316">
        <f t="shared" si="68"/>
        <v>0</v>
      </c>
      <c r="AU37" s="738"/>
      <c r="AV37" s="316">
        <f t="shared" si="69"/>
        <v>0</v>
      </c>
      <c r="AW37" s="316">
        <f t="shared" si="48"/>
        <v>0</v>
      </c>
    </row>
    <row r="38" spans="1:49" x14ac:dyDescent="0.25">
      <c r="A38" s="315"/>
      <c r="B38" s="316"/>
      <c r="C38" s="316">
        <f t="shared" si="45"/>
        <v>0</v>
      </c>
      <c r="D38" s="354"/>
      <c r="E38" s="748"/>
      <c r="F38" s="749"/>
      <c r="G38" s="478">
        <f t="shared" si="49"/>
        <v>0</v>
      </c>
      <c r="H38" s="479">
        <f t="shared" si="50"/>
        <v>0</v>
      </c>
      <c r="I38" s="480"/>
      <c r="J38" s="748"/>
      <c r="K38" s="749"/>
      <c r="L38" s="481">
        <f t="shared" si="51"/>
        <v>0</v>
      </c>
      <c r="M38" s="482">
        <f t="shared" si="52"/>
        <v>0</v>
      </c>
      <c r="N38" s="480"/>
      <c r="O38" s="748"/>
      <c r="P38" s="749"/>
      <c r="Q38" s="478">
        <f t="shared" si="53"/>
        <v>0</v>
      </c>
      <c r="R38" s="482">
        <f t="shared" si="54"/>
        <v>0</v>
      </c>
      <c r="S38" s="480"/>
      <c r="T38" s="748"/>
      <c r="U38" s="749"/>
      <c r="V38" s="478">
        <f t="shared" si="55"/>
        <v>0</v>
      </c>
      <c r="W38" s="482">
        <f t="shared" si="56"/>
        <v>0</v>
      </c>
      <c r="X38" s="480"/>
      <c r="Y38" s="748"/>
      <c r="Z38" s="749"/>
      <c r="AA38" s="478">
        <f t="shared" si="57"/>
        <v>0</v>
      </c>
      <c r="AB38" s="482">
        <f t="shared" si="58"/>
        <v>0</v>
      </c>
      <c r="AC38" s="651"/>
      <c r="AD38" s="672">
        <f t="shared" si="59"/>
        <v>0</v>
      </c>
      <c r="AE38" s="482">
        <f t="shared" si="60"/>
        <v>0</v>
      </c>
      <c r="AF38" s="480"/>
      <c r="AG38" s="672">
        <f t="shared" si="61"/>
        <v>0</v>
      </c>
      <c r="AH38" s="396"/>
      <c r="AJ38" s="316">
        <f t="shared" si="62"/>
        <v>0</v>
      </c>
      <c r="AK38" s="316">
        <f t="shared" si="47"/>
        <v>0</v>
      </c>
      <c r="AL38" s="731"/>
      <c r="AM38" s="316">
        <f t="shared" si="63"/>
        <v>0</v>
      </c>
      <c r="AN38" s="316">
        <f t="shared" si="64"/>
        <v>0</v>
      </c>
      <c r="AO38" s="734"/>
      <c r="AP38" s="316">
        <f t="shared" si="65"/>
        <v>0</v>
      </c>
      <c r="AQ38" s="316">
        <f t="shared" si="66"/>
        <v>0</v>
      </c>
      <c r="AR38" s="736"/>
      <c r="AS38" s="316">
        <f t="shared" si="67"/>
        <v>0</v>
      </c>
      <c r="AT38" s="316">
        <f t="shared" si="68"/>
        <v>0</v>
      </c>
      <c r="AU38" s="738"/>
      <c r="AV38" s="316">
        <f t="shared" si="69"/>
        <v>0</v>
      </c>
      <c r="AW38" s="316">
        <f t="shared" si="48"/>
        <v>0</v>
      </c>
    </row>
    <row r="39" spans="1:49" x14ac:dyDescent="0.25">
      <c r="A39" s="684" t="s">
        <v>77</v>
      </c>
      <c r="B39" s="684"/>
      <c r="C39" s="684"/>
      <c r="D39" s="447"/>
      <c r="E39" s="721"/>
      <c r="F39" s="721"/>
      <c r="G39" s="721"/>
      <c r="H39" s="724"/>
      <c r="I39" s="447"/>
      <c r="J39" s="723"/>
      <c r="K39" s="721"/>
      <c r="L39" s="721"/>
      <c r="M39" s="724"/>
      <c r="N39" s="447"/>
      <c r="O39" s="723"/>
      <c r="P39" s="721"/>
      <c r="Q39" s="721"/>
      <c r="R39" s="724"/>
      <c r="S39" s="447"/>
      <c r="T39" s="723"/>
      <c r="U39" s="721"/>
      <c r="V39" s="721"/>
      <c r="W39" s="724"/>
      <c r="X39" s="447"/>
      <c r="Y39" s="723"/>
      <c r="Z39" s="721"/>
      <c r="AA39" s="721"/>
      <c r="AB39" s="724"/>
      <c r="AC39" s="684"/>
      <c r="AD39" s="684"/>
      <c r="AE39" s="684"/>
      <c r="AF39" s="684"/>
      <c r="AG39" s="684"/>
      <c r="AH39" s="396"/>
      <c r="AJ39" s="685"/>
      <c r="AK39" s="685"/>
      <c r="AL39" s="730"/>
      <c r="AM39" s="685"/>
      <c r="AN39" s="685"/>
      <c r="AO39" s="733"/>
      <c r="AP39" s="685"/>
      <c r="AQ39" s="685"/>
      <c r="AR39" s="735"/>
      <c r="AS39" s="685"/>
      <c r="AT39" s="685"/>
      <c r="AU39" s="737"/>
      <c r="AV39" s="685"/>
      <c r="AW39" s="685"/>
    </row>
    <row r="40" spans="1:49" x14ac:dyDescent="0.25">
      <c r="A40" s="315"/>
      <c r="B40" s="316"/>
      <c r="C40" s="722"/>
      <c r="D40" s="433"/>
      <c r="E40" s="748"/>
      <c r="F40" s="749"/>
      <c r="G40" s="478">
        <f>AJ40*E40</f>
        <v>0</v>
      </c>
      <c r="H40" s="479">
        <f>AJ40*F40</f>
        <v>0</v>
      </c>
      <c r="I40" s="480"/>
      <c r="J40" s="748"/>
      <c r="K40" s="749"/>
      <c r="L40" s="478">
        <f>AM40*J40</f>
        <v>0</v>
      </c>
      <c r="M40" s="479">
        <f>AM40*K40</f>
        <v>0</v>
      </c>
      <c r="N40" s="480"/>
      <c r="O40" s="748"/>
      <c r="P40" s="749"/>
      <c r="Q40" s="478">
        <f>AP40*O40</f>
        <v>0</v>
      </c>
      <c r="R40" s="479">
        <f>AP40*P40</f>
        <v>0</v>
      </c>
      <c r="S40" s="480"/>
      <c r="T40" s="748"/>
      <c r="U40" s="749"/>
      <c r="V40" s="478">
        <f>AS40*T40</f>
        <v>0</v>
      </c>
      <c r="W40" s="479">
        <f>AS40*U40</f>
        <v>0</v>
      </c>
      <c r="X40" s="480"/>
      <c r="Y40" s="748"/>
      <c r="Z40" s="749"/>
      <c r="AA40" s="478">
        <f>AV40*Y40</f>
        <v>0</v>
      </c>
      <c r="AB40" s="479">
        <f>AV40*Z40</f>
        <v>0</v>
      </c>
      <c r="AC40" s="651"/>
      <c r="AD40" s="672">
        <f t="shared" si="42"/>
        <v>0</v>
      </c>
      <c r="AE40" s="482">
        <f t="shared" si="43"/>
        <v>0</v>
      </c>
      <c r="AF40" s="480"/>
      <c r="AG40" s="642">
        <f>SUM(AD40:AE40)</f>
        <v>0</v>
      </c>
      <c r="AH40" s="396"/>
      <c r="AJ40" s="316">
        <f>B40</f>
        <v>0</v>
      </c>
      <c r="AK40" s="722"/>
      <c r="AL40" s="731"/>
      <c r="AM40" s="316">
        <f>AJ40*1.03</f>
        <v>0</v>
      </c>
      <c r="AN40" s="722"/>
      <c r="AO40" s="734"/>
      <c r="AP40" s="316">
        <f>AM40*1.03</f>
        <v>0</v>
      </c>
      <c r="AQ40" s="722"/>
      <c r="AR40" s="736"/>
      <c r="AS40" s="316">
        <f>AP40*1.03</f>
        <v>0</v>
      </c>
      <c r="AT40" s="722"/>
      <c r="AU40" s="738"/>
      <c r="AV40" s="316">
        <f>AS40*1.03</f>
        <v>0</v>
      </c>
      <c r="AW40" s="722"/>
    </row>
    <row r="41" spans="1:49" x14ac:dyDescent="0.25">
      <c r="A41" s="315"/>
      <c r="B41" s="316"/>
      <c r="C41" s="720"/>
      <c r="D41" s="433"/>
      <c r="E41" s="748"/>
      <c r="F41" s="749"/>
      <c r="G41" s="478">
        <f t="shared" ref="G41:G44" si="70">B41*E41</f>
        <v>0</v>
      </c>
      <c r="H41" s="479">
        <f t="shared" ref="H41:H44" si="71">B41*F41</f>
        <v>0</v>
      </c>
      <c r="I41" s="480"/>
      <c r="J41" s="748"/>
      <c r="K41" s="749"/>
      <c r="L41" s="478">
        <f t="shared" ref="L41:L44" si="72">AM41*J41</f>
        <v>0</v>
      </c>
      <c r="M41" s="479">
        <f t="shared" ref="M41:M44" si="73">AM41*K41</f>
        <v>0</v>
      </c>
      <c r="N41" s="480"/>
      <c r="O41" s="748"/>
      <c r="P41" s="749"/>
      <c r="Q41" s="478">
        <f t="shared" ref="Q41:Q44" si="74">AP41*O41</f>
        <v>0</v>
      </c>
      <c r="R41" s="479">
        <f t="shared" ref="R41:R44" si="75">AP41*P41</f>
        <v>0</v>
      </c>
      <c r="S41" s="480"/>
      <c r="T41" s="748"/>
      <c r="U41" s="749"/>
      <c r="V41" s="478">
        <f t="shared" ref="V41:V44" si="76">AS41*T41</f>
        <v>0</v>
      </c>
      <c r="W41" s="479">
        <f t="shared" ref="W41:W44" si="77">AS41*U41</f>
        <v>0</v>
      </c>
      <c r="X41" s="480"/>
      <c r="Y41" s="748"/>
      <c r="Z41" s="749"/>
      <c r="AA41" s="478">
        <f t="shared" ref="AA41:AA44" si="78">AV41*Y41</f>
        <v>0</v>
      </c>
      <c r="AB41" s="479">
        <f t="shared" ref="AB41:AB44" si="79">AV41*Z41</f>
        <v>0</v>
      </c>
      <c r="AC41" s="651"/>
      <c r="AD41" s="672">
        <f t="shared" si="42"/>
        <v>0</v>
      </c>
      <c r="AE41" s="482">
        <f t="shared" si="43"/>
        <v>0</v>
      </c>
      <c r="AF41" s="480"/>
      <c r="AG41" s="642">
        <f t="shared" ref="AG41:AG44" si="80">SUM(AD41:AE41)</f>
        <v>0</v>
      </c>
      <c r="AH41" s="396"/>
      <c r="AJ41" s="316">
        <f t="shared" ref="AJ41:AJ44" si="81">B41</f>
        <v>0</v>
      </c>
      <c r="AK41" s="720"/>
      <c r="AL41" s="731"/>
      <c r="AM41" s="316">
        <f t="shared" ref="AM41:AM44" si="82">AJ41*1.03</f>
        <v>0</v>
      </c>
      <c r="AN41" s="720"/>
      <c r="AO41" s="734"/>
      <c r="AP41" s="316">
        <f t="shared" ref="AP41:AP44" si="83">AM41*1.03</f>
        <v>0</v>
      </c>
      <c r="AQ41" s="720"/>
      <c r="AR41" s="736"/>
      <c r="AS41" s="316">
        <f t="shared" ref="AS41:AS44" si="84">AP41*1.03</f>
        <v>0</v>
      </c>
      <c r="AT41" s="720"/>
      <c r="AU41" s="738"/>
      <c r="AV41" s="316">
        <f t="shared" ref="AV41:AV44" si="85">AS41*1.03</f>
        <v>0</v>
      </c>
      <c r="AW41" s="720"/>
    </row>
    <row r="42" spans="1:49" x14ac:dyDescent="0.25">
      <c r="A42" s="315"/>
      <c r="B42" s="316"/>
      <c r="C42" s="720"/>
      <c r="D42" s="433"/>
      <c r="E42" s="748"/>
      <c r="F42" s="749"/>
      <c r="G42" s="478">
        <f t="shared" si="70"/>
        <v>0</v>
      </c>
      <c r="H42" s="479">
        <f t="shared" si="71"/>
        <v>0</v>
      </c>
      <c r="I42" s="480"/>
      <c r="J42" s="748"/>
      <c r="K42" s="749"/>
      <c r="L42" s="478">
        <f t="shared" si="72"/>
        <v>0</v>
      </c>
      <c r="M42" s="479">
        <f t="shared" si="73"/>
        <v>0</v>
      </c>
      <c r="N42" s="480"/>
      <c r="O42" s="748"/>
      <c r="P42" s="749"/>
      <c r="Q42" s="478">
        <f t="shared" si="74"/>
        <v>0</v>
      </c>
      <c r="R42" s="479">
        <f t="shared" si="75"/>
        <v>0</v>
      </c>
      <c r="S42" s="480"/>
      <c r="T42" s="748"/>
      <c r="U42" s="749"/>
      <c r="V42" s="478">
        <f t="shared" si="76"/>
        <v>0</v>
      </c>
      <c r="W42" s="479">
        <f t="shared" si="77"/>
        <v>0</v>
      </c>
      <c r="X42" s="480"/>
      <c r="Y42" s="748"/>
      <c r="Z42" s="749"/>
      <c r="AA42" s="478">
        <f t="shared" si="78"/>
        <v>0</v>
      </c>
      <c r="AB42" s="479">
        <f t="shared" si="79"/>
        <v>0</v>
      </c>
      <c r="AC42" s="651"/>
      <c r="AD42" s="672">
        <f t="shared" si="42"/>
        <v>0</v>
      </c>
      <c r="AE42" s="482">
        <f t="shared" si="43"/>
        <v>0</v>
      </c>
      <c r="AF42" s="480"/>
      <c r="AG42" s="642">
        <f t="shared" si="80"/>
        <v>0</v>
      </c>
      <c r="AH42" s="396"/>
      <c r="AJ42" s="316">
        <f t="shared" si="81"/>
        <v>0</v>
      </c>
      <c r="AK42" s="720"/>
      <c r="AL42" s="731"/>
      <c r="AM42" s="316">
        <f t="shared" si="82"/>
        <v>0</v>
      </c>
      <c r="AN42" s="720"/>
      <c r="AO42" s="734"/>
      <c r="AP42" s="316">
        <f t="shared" si="83"/>
        <v>0</v>
      </c>
      <c r="AQ42" s="720"/>
      <c r="AR42" s="736"/>
      <c r="AS42" s="316">
        <f t="shared" si="84"/>
        <v>0</v>
      </c>
      <c r="AT42" s="720"/>
      <c r="AU42" s="738"/>
      <c r="AV42" s="316">
        <f t="shared" si="85"/>
        <v>0</v>
      </c>
      <c r="AW42" s="720"/>
    </row>
    <row r="43" spans="1:49" x14ac:dyDescent="0.25">
      <c r="A43" s="315"/>
      <c r="B43" s="316"/>
      <c r="C43" s="720"/>
      <c r="D43" s="433"/>
      <c r="E43" s="748"/>
      <c r="F43" s="749"/>
      <c r="G43" s="478">
        <f t="shared" si="70"/>
        <v>0</v>
      </c>
      <c r="H43" s="479">
        <f t="shared" si="71"/>
        <v>0</v>
      </c>
      <c r="I43" s="480"/>
      <c r="J43" s="748"/>
      <c r="K43" s="749"/>
      <c r="L43" s="478">
        <f t="shared" si="72"/>
        <v>0</v>
      </c>
      <c r="M43" s="479">
        <f t="shared" si="73"/>
        <v>0</v>
      </c>
      <c r="N43" s="480"/>
      <c r="O43" s="748"/>
      <c r="P43" s="749"/>
      <c r="Q43" s="478">
        <f t="shared" si="74"/>
        <v>0</v>
      </c>
      <c r="R43" s="479">
        <f t="shared" si="75"/>
        <v>0</v>
      </c>
      <c r="S43" s="480"/>
      <c r="T43" s="748"/>
      <c r="U43" s="749"/>
      <c r="V43" s="478">
        <f t="shared" si="76"/>
        <v>0</v>
      </c>
      <c r="W43" s="479">
        <f t="shared" si="77"/>
        <v>0</v>
      </c>
      <c r="X43" s="480"/>
      <c r="Y43" s="748"/>
      <c r="Z43" s="749"/>
      <c r="AA43" s="478">
        <f t="shared" si="78"/>
        <v>0</v>
      </c>
      <c r="AB43" s="479">
        <f t="shared" si="79"/>
        <v>0</v>
      </c>
      <c r="AC43" s="651"/>
      <c r="AD43" s="672">
        <f t="shared" si="42"/>
        <v>0</v>
      </c>
      <c r="AE43" s="482">
        <f t="shared" si="43"/>
        <v>0</v>
      </c>
      <c r="AF43" s="480"/>
      <c r="AG43" s="642">
        <f t="shared" si="80"/>
        <v>0</v>
      </c>
      <c r="AH43" s="396"/>
      <c r="AJ43" s="316">
        <f t="shared" si="81"/>
        <v>0</v>
      </c>
      <c r="AK43" s="720"/>
      <c r="AL43" s="731"/>
      <c r="AM43" s="316">
        <f t="shared" si="82"/>
        <v>0</v>
      </c>
      <c r="AN43" s="720"/>
      <c r="AO43" s="734"/>
      <c r="AP43" s="316">
        <f t="shared" si="83"/>
        <v>0</v>
      </c>
      <c r="AQ43" s="720"/>
      <c r="AR43" s="736"/>
      <c r="AS43" s="316">
        <f t="shared" si="84"/>
        <v>0</v>
      </c>
      <c r="AT43" s="720"/>
      <c r="AU43" s="738"/>
      <c r="AV43" s="316">
        <f t="shared" si="85"/>
        <v>0</v>
      </c>
      <c r="AW43" s="720"/>
    </row>
    <row r="44" spans="1:49" x14ac:dyDescent="0.25">
      <c r="A44" s="315"/>
      <c r="B44" s="316"/>
      <c r="C44" s="719"/>
      <c r="D44" s="433"/>
      <c r="E44" s="748"/>
      <c r="F44" s="749"/>
      <c r="G44" s="478">
        <f t="shared" si="70"/>
        <v>0</v>
      </c>
      <c r="H44" s="479">
        <f t="shared" si="71"/>
        <v>0</v>
      </c>
      <c r="I44" s="480"/>
      <c r="J44" s="748"/>
      <c r="K44" s="749"/>
      <c r="L44" s="478">
        <f t="shared" si="72"/>
        <v>0</v>
      </c>
      <c r="M44" s="479">
        <f t="shared" si="73"/>
        <v>0</v>
      </c>
      <c r="N44" s="480"/>
      <c r="O44" s="748"/>
      <c r="P44" s="749"/>
      <c r="Q44" s="478">
        <f t="shared" si="74"/>
        <v>0</v>
      </c>
      <c r="R44" s="479">
        <f t="shared" si="75"/>
        <v>0</v>
      </c>
      <c r="S44" s="480"/>
      <c r="T44" s="748"/>
      <c r="U44" s="749"/>
      <c r="V44" s="478">
        <f t="shared" si="76"/>
        <v>0</v>
      </c>
      <c r="W44" s="479">
        <f t="shared" si="77"/>
        <v>0</v>
      </c>
      <c r="X44" s="480"/>
      <c r="Y44" s="748"/>
      <c r="Z44" s="749"/>
      <c r="AA44" s="478">
        <f t="shared" si="78"/>
        <v>0</v>
      </c>
      <c r="AB44" s="479">
        <f t="shared" si="79"/>
        <v>0</v>
      </c>
      <c r="AC44" s="651"/>
      <c r="AD44" s="672">
        <f t="shared" si="42"/>
        <v>0</v>
      </c>
      <c r="AE44" s="482">
        <f t="shared" si="43"/>
        <v>0</v>
      </c>
      <c r="AF44" s="480"/>
      <c r="AG44" s="642">
        <f t="shared" si="80"/>
        <v>0</v>
      </c>
      <c r="AH44" s="396"/>
      <c r="AJ44" s="316">
        <f t="shared" si="81"/>
        <v>0</v>
      </c>
      <c r="AK44" s="719"/>
      <c r="AL44" s="731"/>
      <c r="AM44" s="316">
        <f t="shared" si="82"/>
        <v>0</v>
      </c>
      <c r="AN44" s="719"/>
      <c r="AO44" s="734"/>
      <c r="AP44" s="316">
        <f t="shared" si="83"/>
        <v>0</v>
      </c>
      <c r="AQ44" s="719"/>
      <c r="AR44" s="736"/>
      <c r="AS44" s="316">
        <f t="shared" si="84"/>
        <v>0</v>
      </c>
      <c r="AT44" s="719"/>
      <c r="AU44" s="738"/>
      <c r="AV44" s="316">
        <f t="shared" si="85"/>
        <v>0</v>
      </c>
      <c r="AW44" s="719"/>
    </row>
    <row r="45" spans="1:49" x14ac:dyDescent="0.25">
      <c r="A45" s="928" t="s">
        <v>99</v>
      </c>
      <c r="B45" s="928"/>
      <c r="C45" s="928"/>
      <c r="D45" s="928"/>
      <c r="E45" s="928"/>
      <c r="F45" s="928"/>
      <c r="G45" s="490">
        <f>SUM(G33:G44)</f>
        <v>0</v>
      </c>
      <c r="H45" s="487">
        <f>SUM(H33:H44)</f>
        <v>0</v>
      </c>
      <c r="I45" s="480"/>
      <c r="J45" s="487"/>
      <c r="K45" s="488"/>
      <c r="L45" s="488">
        <f>SUM(L33:L44)</f>
        <v>0</v>
      </c>
      <c r="M45" s="490">
        <f>SUM(M33:M44)</f>
        <v>0</v>
      </c>
      <c r="N45" s="480"/>
      <c r="O45" s="487"/>
      <c r="P45" s="488"/>
      <c r="Q45" s="490">
        <f>SUM(Q33:Q44)</f>
        <v>0</v>
      </c>
      <c r="R45" s="490">
        <f>SUM(R33:R44)</f>
        <v>0</v>
      </c>
      <c r="S45" s="480"/>
      <c r="T45" s="487"/>
      <c r="U45" s="488"/>
      <c r="V45" s="490">
        <f>SUM(V33:V44)</f>
        <v>0</v>
      </c>
      <c r="W45" s="490">
        <f>SUM(W33:W44)</f>
        <v>0</v>
      </c>
      <c r="X45" s="480"/>
      <c r="Y45" s="487"/>
      <c r="Z45" s="488"/>
      <c r="AA45" s="490">
        <f>SUM(AA33:AA44)</f>
        <v>0</v>
      </c>
      <c r="AB45" s="490">
        <f>SUM(AB33:AB44)</f>
        <v>0</v>
      </c>
      <c r="AC45" s="651"/>
      <c r="AD45" s="644">
        <f>SUM(G45+L45+Q45+V45+AA45)</f>
        <v>0</v>
      </c>
      <c r="AE45" s="644">
        <f t="shared" ref="AE45" si="86">SUM(H45+M45+R45+W45+AB45)</f>
        <v>0</v>
      </c>
      <c r="AF45" s="480"/>
      <c r="AG45" s="644">
        <f>SUM(AD45:AE45)</f>
        <v>0</v>
      </c>
      <c r="AH45" s="396"/>
    </row>
    <row r="46" spans="1:49" x14ac:dyDescent="0.25">
      <c r="A46" s="320"/>
      <c r="B46" s="321"/>
      <c r="C46" s="321"/>
      <c r="D46" s="354"/>
      <c r="E46" s="425"/>
      <c r="F46" s="425"/>
      <c r="G46" s="426"/>
      <c r="H46" s="427"/>
      <c r="I46" s="354"/>
      <c r="J46" s="321"/>
      <c r="K46" s="321"/>
      <c r="L46" s="349"/>
      <c r="M46" s="353"/>
      <c r="N46" s="354"/>
      <c r="O46" s="321"/>
      <c r="P46" s="321"/>
      <c r="Q46" s="349"/>
      <c r="R46" s="353"/>
      <c r="S46" s="354"/>
      <c r="T46" s="321"/>
      <c r="U46" s="321"/>
      <c r="V46" s="349"/>
      <c r="W46" s="353"/>
      <c r="X46" s="354"/>
      <c r="Y46" s="321"/>
      <c r="Z46" s="321"/>
      <c r="AA46" s="349"/>
      <c r="AB46" s="353"/>
      <c r="AC46" s="651"/>
      <c r="AD46" s="675"/>
      <c r="AE46" s="281"/>
      <c r="AF46" s="354"/>
      <c r="AG46" s="676"/>
      <c r="AH46" s="396"/>
    </row>
    <row r="47" spans="1:49" ht="27.6" x14ac:dyDescent="0.25">
      <c r="A47" s="311" t="s">
        <v>273</v>
      </c>
      <c r="B47" s="461" t="s">
        <v>279</v>
      </c>
      <c r="C47" s="461" t="s">
        <v>118</v>
      </c>
      <c r="D47" s="447"/>
      <c r="E47" s="959" t="s">
        <v>275</v>
      </c>
      <c r="F47" s="960"/>
      <c r="G47" s="313"/>
      <c r="H47" s="314"/>
      <c r="I47" s="433"/>
      <c r="J47" s="959" t="s">
        <v>275</v>
      </c>
      <c r="K47" s="960"/>
      <c r="L47" s="368"/>
      <c r="M47" s="368"/>
      <c r="N47" s="354"/>
      <c r="O47" s="959" t="s">
        <v>275</v>
      </c>
      <c r="P47" s="960"/>
      <c r="Q47" s="313"/>
      <c r="R47" s="313"/>
      <c r="S47" s="354"/>
      <c r="T47" s="959" t="s">
        <v>275</v>
      </c>
      <c r="U47" s="960"/>
      <c r="V47" s="313"/>
      <c r="W47" s="313"/>
      <c r="X47" s="354"/>
      <c r="Y47" s="959" t="s">
        <v>275</v>
      </c>
      <c r="Z47" s="960"/>
      <c r="AA47" s="313"/>
      <c r="AB47" s="314"/>
      <c r="AC47" s="651"/>
      <c r="AD47" s="337"/>
      <c r="AE47" s="313"/>
      <c r="AF47" s="354"/>
      <c r="AG47" s="314"/>
      <c r="AH47" s="396"/>
      <c r="AJ47" s="423" t="s">
        <v>92</v>
      </c>
      <c r="AK47" s="741"/>
      <c r="AL47" s="730"/>
      <c r="AM47" s="423" t="s">
        <v>92</v>
      </c>
      <c r="AN47" s="741"/>
      <c r="AO47" s="733"/>
      <c r="AP47" s="423" t="s">
        <v>92</v>
      </c>
      <c r="AQ47" s="741"/>
      <c r="AR47" s="735"/>
      <c r="AS47" s="423" t="s">
        <v>92</v>
      </c>
      <c r="AT47" s="741"/>
      <c r="AU47" s="737"/>
      <c r="AV47" s="423" t="s">
        <v>92</v>
      </c>
      <c r="AW47" s="741"/>
    </row>
    <row r="48" spans="1:49" x14ac:dyDescent="0.25">
      <c r="A48" s="684" t="s">
        <v>295</v>
      </c>
      <c r="B48" s="690"/>
      <c r="C48" s="684"/>
      <c r="D48" s="680"/>
      <c r="E48" s="691"/>
      <c r="F48" s="691"/>
      <c r="G48" s="685"/>
      <c r="H48" s="685"/>
      <c r="I48" s="685"/>
      <c r="J48" s="691"/>
      <c r="K48" s="691"/>
      <c r="L48" s="685"/>
      <c r="M48" s="685"/>
      <c r="N48" s="685"/>
      <c r="O48" s="691"/>
      <c r="P48" s="691"/>
      <c r="Q48" s="685"/>
      <c r="R48" s="685"/>
      <c r="S48" s="685"/>
      <c r="T48" s="691"/>
      <c r="U48" s="691"/>
      <c r="V48" s="685"/>
      <c r="W48" s="685"/>
      <c r="X48" s="685"/>
      <c r="Y48" s="691"/>
      <c r="Z48" s="691"/>
      <c r="AA48" s="685"/>
      <c r="AB48" s="685"/>
      <c r="AC48" s="680"/>
      <c r="AD48" s="692"/>
      <c r="AE48" s="685"/>
      <c r="AF48" s="685"/>
      <c r="AG48" s="693"/>
      <c r="AH48" s="396"/>
      <c r="AJ48" s="732"/>
      <c r="AK48" s="741"/>
      <c r="AL48" s="730"/>
      <c r="AM48" s="732"/>
      <c r="AN48" s="741"/>
      <c r="AO48" s="733"/>
      <c r="AP48" s="732"/>
      <c r="AQ48" s="741"/>
      <c r="AR48" s="735"/>
      <c r="AS48" s="732"/>
      <c r="AT48" s="741"/>
      <c r="AU48" s="737"/>
      <c r="AV48" s="732"/>
      <c r="AW48" s="741"/>
    </row>
    <row r="49" spans="1:49" x14ac:dyDescent="0.25">
      <c r="A49" s="717"/>
      <c r="B49" s="716"/>
      <c r="C49" s="713"/>
      <c r="D49" s="354"/>
      <c r="E49" s="748"/>
      <c r="F49" s="749"/>
      <c r="G49" s="356">
        <f>AJ49*E49</f>
        <v>0</v>
      </c>
      <c r="H49" s="356">
        <f>C49*F49</f>
        <v>0</v>
      </c>
      <c r="I49" s="480"/>
      <c r="J49" s="748"/>
      <c r="K49" s="749"/>
      <c r="L49" s="356">
        <f>AM49*J49</f>
        <v>0</v>
      </c>
      <c r="M49" s="483"/>
      <c r="N49" s="480"/>
      <c r="O49" s="748"/>
      <c r="P49" s="749"/>
      <c r="Q49" s="356">
        <f>AP49*O49</f>
        <v>0</v>
      </c>
      <c r="R49" s="483"/>
      <c r="S49" s="480"/>
      <c r="T49" s="748"/>
      <c r="U49" s="749"/>
      <c r="V49" s="356">
        <f>AS49*T49</f>
        <v>0</v>
      </c>
      <c r="W49" s="483"/>
      <c r="X49" s="480"/>
      <c r="Y49" s="748"/>
      <c r="Z49" s="749"/>
      <c r="AA49" s="356">
        <f>AV49*Y49</f>
        <v>0</v>
      </c>
      <c r="AB49" s="483"/>
      <c r="AC49" s="651"/>
      <c r="AD49" s="642">
        <f>SUM(G49+L49+Q49+V49+AA49)</f>
        <v>0</v>
      </c>
      <c r="AE49" s="483">
        <f t="shared" ref="AE49:AE51" si="87">SUM(H49+M49+R49+W49+AB49)</f>
        <v>0</v>
      </c>
      <c r="AF49" s="480"/>
      <c r="AG49" s="642">
        <f t="shared" ref="AG49:AG51" si="88">SUM(AD49:AF49)</f>
        <v>0</v>
      </c>
      <c r="AH49" s="396"/>
      <c r="AJ49" s="739">
        <f>C49</f>
        <v>0</v>
      </c>
      <c r="AK49" s="742"/>
      <c r="AL49" s="731"/>
      <c r="AM49" s="739">
        <f>AJ49*1.03</f>
        <v>0</v>
      </c>
      <c r="AN49" s="742"/>
      <c r="AO49" s="734"/>
      <c r="AP49" s="739">
        <f>AM49*1.03</f>
        <v>0</v>
      </c>
      <c r="AQ49" s="742"/>
      <c r="AR49" s="736"/>
      <c r="AS49" s="739">
        <f>AP49*1.03</f>
        <v>0</v>
      </c>
      <c r="AT49" s="742"/>
      <c r="AU49" s="738"/>
      <c r="AV49" s="739">
        <f>AS49*1.03</f>
        <v>0</v>
      </c>
      <c r="AW49" s="742"/>
    </row>
    <row r="50" spans="1:49" x14ac:dyDescent="0.25">
      <c r="A50" s="717"/>
      <c r="B50" s="718"/>
      <c r="C50" s="713"/>
      <c r="D50" s="354"/>
      <c r="E50" s="748"/>
      <c r="F50" s="749"/>
      <c r="G50" s="356">
        <f t="shared" ref="G50:G51" si="89">AJ50*E50</f>
        <v>0</v>
      </c>
      <c r="H50" s="356">
        <f t="shared" ref="H50:H51" si="90">D50*F50</f>
        <v>0</v>
      </c>
      <c r="I50" s="480"/>
      <c r="J50" s="748"/>
      <c r="K50" s="749"/>
      <c r="L50" s="356"/>
      <c r="M50" s="483"/>
      <c r="N50" s="480"/>
      <c r="O50" s="748"/>
      <c r="P50" s="749"/>
      <c r="Q50" s="356"/>
      <c r="R50" s="483"/>
      <c r="S50" s="480"/>
      <c r="T50" s="748"/>
      <c r="U50" s="749"/>
      <c r="V50" s="356"/>
      <c r="W50" s="483"/>
      <c r="X50" s="480"/>
      <c r="Y50" s="748"/>
      <c r="Z50" s="749"/>
      <c r="AA50" s="356"/>
      <c r="AB50" s="483"/>
      <c r="AC50" s="651"/>
      <c r="AD50" s="642">
        <f t="shared" ref="AD50:AD51" si="91">SUM(Q50+++V50+AA50)</f>
        <v>0</v>
      </c>
      <c r="AE50" s="483">
        <f t="shared" si="87"/>
        <v>0</v>
      </c>
      <c r="AF50" s="480"/>
      <c r="AG50" s="642">
        <f t="shared" si="88"/>
        <v>0</v>
      </c>
      <c r="AH50" s="396"/>
      <c r="AJ50" s="739">
        <f t="shared" ref="AJ50:AJ51" si="92">C50</f>
        <v>0</v>
      </c>
      <c r="AK50" s="742"/>
      <c r="AL50" s="731"/>
      <c r="AM50" s="739">
        <f t="shared" ref="AM50:AM51" si="93">AJ50*1.03</f>
        <v>0</v>
      </c>
      <c r="AN50" s="742"/>
      <c r="AO50" s="734"/>
      <c r="AP50" s="739">
        <f t="shared" ref="AP50:AP51" si="94">AM50*1.03</f>
        <v>0</v>
      </c>
      <c r="AQ50" s="742"/>
      <c r="AR50" s="736"/>
      <c r="AS50" s="739">
        <f t="shared" ref="AS50:AS51" si="95">AP50*1.03</f>
        <v>0</v>
      </c>
      <c r="AT50" s="742"/>
      <c r="AU50" s="738"/>
      <c r="AV50" s="739">
        <f t="shared" ref="AV50:AV51" si="96">AS50*1.03</f>
        <v>0</v>
      </c>
      <c r="AW50" s="742"/>
    </row>
    <row r="51" spans="1:49" x14ac:dyDescent="0.25">
      <c r="A51" s="401"/>
      <c r="B51" s="671"/>
      <c r="C51" s="713"/>
      <c r="D51" s="354"/>
      <c r="E51" s="748"/>
      <c r="F51" s="749"/>
      <c r="G51" s="356">
        <f t="shared" si="89"/>
        <v>0</v>
      </c>
      <c r="H51" s="356">
        <f t="shared" si="90"/>
        <v>0</v>
      </c>
      <c r="I51" s="480"/>
      <c r="J51" s="748"/>
      <c r="K51" s="749"/>
      <c r="L51" s="356"/>
      <c r="M51" s="483"/>
      <c r="N51" s="480"/>
      <c r="O51" s="748"/>
      <c r="P51" s="749"/>
      <c r="Q51" s="356"/>
      <c r="R51" s="483"/>
      <c r="S51" s="480"/>
      <c r="T51" s="748"/>
      <c r="U51" s="749"/>
      <c r="V51" s="356"/>
      <c r="W51" s="483"/>
      <c r="X51" s="480"/>
      <c r="Y51" s="748"/>
      <c r="Z51" s="749"/>
      <c r="AA51" s="356"/>
      <c r="AB51" s="483"/>
      <c r="AC51" s="651"/>
      <c r="AD51" s="642">
        <f t="shared" si="91"/>
        <v>0</v>
      </c>
      <c r="AE51" s="483">
        <f t="shared" si="87"/>
        <v>0</v>
      </c>
      <c r="AF51" s="480"/>
      <c r="AG51" s="642">
        <f t="shared" si="88"/>
        <v>0</v>
      </c>
      <c r="AH51" s="396"/>
      <c r="AJ51" s="739">
        <f t="shared" si="92"/>
        <v>0</v>
      </c>
      <c r="AK51" s="742"/>
      <c r="AL51" s="731"/>
      <c r="AM51" s="739">
        <f t="shared" si="93"/>
        <v>0</v>
      </c>
      <c r="AN51" s="742"/>
      <c r="AO51" s="734"/>
      <c r="AP51" s="739">
        <f t="shared" si="94"/>
        <v>0</v>
      </c>
      <c r="AQ51" s="742"/>
      <c r="AR51" s="736"/>
      <c r="AS51" s="739">
        <f t="shared" si="95"/>
        <v>0</v>
      </c>
      <c r="AT51" s="742"/>
      <c r="AU51" s="738"/>
      <c r="AV51" s="739">
        <f t="shared" si="96"/>
        <v>0</v>
      </c>
      <c r="AW51" s="742"/>
    </row>
    <row r="52" spans="1:49" x14ac:dyDescent="0.25">
      <c r="A52" s="928" t="s">
        <v>99</v>
      </c>
      <c r="B52" s="930"/>
      <c r="C52" s="928"/>
      <c r="D52" s="928"/>
      <c r="E52" s="928"/>
      <c r="F52" s="928"/>
      <c r="G52" s="490">
        <f>SUM(G49:G51)</f>
        <v>0</v>
      </c>
      <c r="H52" s="487">
        <f>SUM(H49:H51)</f>
        <v>0</v>
      </c>
      <c r="I52" s="480"/>
      <c r="J52" s="487"/>
      <c r="K52" s="488"/>
      <c r="L52" s="488">
        <f>SUM(L49:L51)</f>
        <v>0</v>
      </c>
      <c r="M52" s="490"/>
      <c r="N52" s="480"/>
      <c r="O52" s="487"/>
      <c r="P52" s="488"/>
      <c r="Q52" s="490">
        <f>SUM(Q49:Q51)</f>
        <v>0</v>
      </c>
      <c r="R52" s="490"/>
      <c r="S52" s="480"/>
      <c r="T52" s="487"/>
      <c r="U52" s="488"/>
      <c r="V52" s="490">
        <f>SUM(V49:V51)</f>
        <v>0</v>
      </c>
      <c r="W52" s="490"/>
      <c r="X52" s="480"/>
      <c r="Y52" s="487"/>
      <c r="Z52" s="488"/>
      <c r="AA52" s="490">
        <f>SUM(AA49:AA51)</f>
        <v>0</v>
      </c>
      <c r="AB52" s="490"/>
      <c r="AC52" s="651"/>
      <c r="AD52" s="644">
        <f>SUM(G52+L52+Q52+V52+AA52)</f>
        <v>0</v>
      </c>
      <c r="AE52" s="644">
        <f>SUM(H52+M52+R52+W52+AB52)</f>
        <v>0</v>
      </c>
      <c r="AF52" s="480"/>
      <c r="AG52" s="644">
        <f>SUM(AD52:AE52)</f>
        <v>0</v>
      </c>
      <c r="AH52" s="396"/>
      <c r="AJ52" s="743"/>
      <c r="AM52" s="743"/>
      <c r="AP52" s="743"/>
      <c r="AS52" s="743"/>
      <c r="AV52" s="743"/>
    </row>
    <row r="53" spans="1:49" x14ac:dyDescent="0.25">
      <c r="A53" s="694" t="s">
        <v>267</v>
      </c>
      <c r="B53" s="461" t="s">
        <v>228</v>
      </c>
      <c r="C53" s="684"/>
      <c r="D53" s="680"/>
      <c r="E53" s="691"/>
      <c r="F53" s="691"/>
      <c r="G53" s="696"/>
      <c r="H53" s="696"/>
      <c r="I53" s="696"/>
      <c r="J53" s="695"/>
      <c r="K53" s="695"/>
      <c r="L53" s="696"/>
      <c r="M53" s="696"/>
      <c r="N53" s="685"/>
      <c r="O53" s="695"/>
      <c r="P53" s="695"/>
      <c r="Q53" s="696"/>
      <c r="R53" s="696"/>
      <c r="S53" s="685"/>
      <c r="T53" s="695"/>
      <c r="U53" s="695"/>
      <c r="V53" s="696"/>
      <c r="W53" s="696"/>
      <c r="X53" s="696"/>
      <c r="Y53" s="695"/>
      <c r="Z53" s="695"/>
      <c r="AA53" s="696"/>
      <c r="AB53" s="696"/>
      <c r="AC53" s="680"/>
      <c r="AD53" s="697"/>
      <c r="AE53" s="696"/>
      <c r="AF53" s="685"/>
      <c r="AG53" s="698"/>
      <c r="AH53" s="396"/>
      <c r="AJ53" s="732"/>
      <c r="AK53" s="741"/>
      <c r="AL53" s="730"/>
      <c r="AM53" s="732"/>
      <c r="AN53" s="741"/>
      <c r="AO53" s="733"/>
      <c r="AP53" s="732"/>
      <c r="AQ53" s="741"/>
      <c r="AR53" s="735"/>
      <c r="AS53" s="732"/>
      <c r="AT53" s="741"/>
      <c r="AU53" s="737"/>
      <c r="AV53" s="732"/>
      <c r="AW53" s="741"/>
    </row>
    <row r="54" spans="1:49" ht="14.4" customHeight="1" x14ac:dyDescent="0.25">
      <c r="A54" s="670"/>
      <c r="B54" s="705"/>
      <c r="C54" s="716"/>
      <c r="D54" s="446"/>
      <c r="E54" s="699"/>
      <c r="F54" s="700"/>
      <c r="G54" s="481">
        <f>AJ54</f>
        <v>0</v>
      </c>
      <c r="H54" s="479"/>
      <c r="I54" s="480"/>
      <c r="J54" s="699"/>
      <c r="K54" s="700"/>
      <c r="L54" s="478">
        <f>AM54</f>
        <v>0</v>
      </c>
      <c r="M54" s="482"/>
      <c r="N54" s="480"/>
      <c r="O54" s="699"/>
      <c r="P54" s="700"/>
      <c r="Q54" s="478">
        <f>AP54</f>
        <v>0</v>
      </c>
      <c r="R54" s="482"/>
      <c r="S54" s="480"/>
      <c r="T54" s="699"/>
      <c r="U54" s="700"/>
      <c r="V54" s="478">
        <f>AS54</f>
        <v>0</v>
      </c>
      <c r="W54" s="482"/>
      <c r="X54" s="480"/>
      <c r="Y54" s="699"/>
      <c r="Z54" s="700"/>
      <c r="AA54" s="478">
        <f>AV54</f>
        <v>0</v>
      </c>
      <c r="AB54" s="482"/>
      <c r="AC54" s="651"/>
      <c r="AD54" s="672">
        <f>SUM(Q54+++V54+AA54)</f>
        <v>0</v>
      </c>
      <c r="AE54" s="482">
        <f>SUM(H54+M54+R54+W54+AB54)</f>
        <v>0</v>
      </c>
      <c r="AF54" s="480"/>
      <c r="AG54" s="672">
        <f>SUM(AD54:AF54)</f>
        <v>0</v>
      </c>
      <c r="AH54" s="396"/>
      <c r="AJ54" s="316">
        <f>B54</f>
        <v>0</v>
      </c>
      <c r="AK54" s="742"/>
      <c r="AL54" s="731"/>
      <c r="AM54" s="316">
        <f>AJ54*1.03</f>
        <v>0</v>
      </c>
      <c r="AN54" s="742"/>
      <c r="AO54" s="734"/>
      <c r="AP54" s="316">
        <f>AM54*1.03</f>
        <v>0</v>
      </c>
      <c r="AQ54" s="742"/>
      <c r="AR54" s="736"/>
      <c r="AS54" s="316">
        <f>AP54*1.03</f>
        <v>0</v>
      </c>
      <c r="AT54" s="742"/>
      <c r="AU54" s="738"/>
      <c r="AV54" s="316">
        <f>AS54*1.03</f>
        <v>0</v>
      </c>
      <c r="AW54" s="742"/>
    </row>
    <row r="55" spans="1:49" x14ac:dyDescent="0.25">
      <c r="A55" s="318"/>
      <c r="B55" s="715"/>
      <c r="C55" s="671"/>
      <c r="D55" s="446"/>
      <c r="E55" s="701"/>
      <c r="F55" s="702"/>
      <c r="G55" s="481">
        <f>AJ55</f>
        <v>0</v>
      </c>
      <c r="H55" s="479"/>
      <c r="I55" s="480"/>
      <c r="J55" s="701"/>
      <c r="K55" s="702"/>
      <c r="L55" s="478">
        <f>AM55</f>
        <v>0</v>
      </c>
      <c r="M55" s="482"/>
      <c r="N55" s="480"/>
      <c r="O55" s="701"/>
      <c r="P55" s="702"/>
      <c r="Q55" s="478">
        <f>AP55</f>
        <v>0</v>
      </c>
      <c r="R55" s="482"/>
      <c r="S55" s="480"/>
      <c r="T55" s="701"/>
      <c r="U55" s="702"/>
      <c r="V55" s="478">
        <f>AS55</f>
        <v>0</v>
      </c>
      <c r="W55" s="482"/>
      <c r="X55" s="480"/>
      <c r="Y55" s="701"/>
      <c r="Z55" s="702"/>
      <c r="AA55" s="478">
        <f>AV55</f>
        <v>0</v>
      </c>
      <c r="AB55" s="482"/>
      <c r="AC55" s="651"/>
      <c r="AD55" s="672">
        <f>SUM(Q55+++V55+AA55)</f>
        <v>0</v>
      </c>
      <c r="AE55" s="483">
        <f>SUM(H55+M55+R55+W55+AB55)</f>
        <v>0</v>
      </c>
      <c r="AF55" s="480"/>
      <c r="AG55" s="642">
        <f>SUM(AD55:AF55)</f>
        <v>0</v>
      </c>
      <c r="AH55" s="396"/>
      <c r="AJ55" s="316">
        <f>B55</f>
        <v>0</v>
      </c>
      <c r="AK55" s="742"/>
      <c r="AL55" s="731"/>
      <c r="AM55" s="316">
        <f t="shared" ref="AM55" si="97">AJ55*1.03</f>
        <v>0</v>
      </c>
      <c r="AN55" s="742"/>
      <c r="AO55" s="734"/>
      <c r="AP55" s="316">
        <f t="shared" ref="AP55" si="98">AM55*1.03</f>
        <v>0</v>
      </c>
      <c r="AQ55" s="742"/>
      <c r="AR55" s="736"/>
      <c r="AS55" s="316">
        <f t="shared" ref="AS55" si="99">AP55*1.03</f>
        <v>0</v>
      </c>
      <c r="AT55" s="742"/>
      <c r="AU55" s="738"/>
      <c r="AV55" s="316">
        <f t="shared" ref="AV55" si="100">AS55*1.03</f>
        <v>0</v>
      </c>
      <c r="AW55" s="742"/>
    </row>
    <row r="56" spans="1:49" x14ac:dyDescent="0.25">
      <c r="A56" s="928" t="s">
        <v>99</v>
      </c>
      <c r="B56" s="928"/>
      <c r="C56" s="930"/>
      <c r="D56" s="928"/>
      <c r="E56" s="930"/>
      <c r="F56" s="930"/>
      <c r="G56" s="544">
        <f>SUM(G54:G55)</f>
        <v>0</v>
      </c>
      <c r="H56" s="544">
        <f>SUM(H54:H55)</f>
        <v>0</v>
      </c>
      <c r="I56" s="544"/>
      <c r="J56" s="544"/>
      <c r="K56" s="544"/>
      <c r="L56" s="544">
        <f t="shared" ref="L56:AE56" si="101">SUM(L54:L55)</f>
        <v>0</v>
      </c>
      <c r="M56" s="544">
        <f t="shared" si="101"/>
        <v>0</v>
      </c>
      <c r="N56" s="544"/>
      <c r="O56" s="544"/>
      <c r="P56" s="544"/>
      <c r="Q56" s="544">
        <f t="shared" si="101"/>
        <v>0</v>
      </c>
      <c r="R56" s="544">
        <f t="shared" si="101"/>
        <v>0</v>
      </c>
      <c r="S56" s="544"/>
      <c r="T56" s="544"/>
      <c r="U56" s="544"/>
      <c r="V56" s="544">
        <f t="shared" si="101"/>
        <v>0</v>
      </c>
      <c r="W56" s="544">
        <f t="shared" si="101"/>
        <v>0</v>
      </c>
      <c r="X56" s="544"/>
      <c r="Y56" s="544"/>
      <c r="Z56" s="544"/>
      <c r="AA56" s="544">
        <f t="shared" si="101"/>
        <v>0</v>
      </c>
      <c r="AB56" s="544">
        <f t="shared" si="101"/>
        <v>0</v>
      </c>
      <c r="AC56" s="544"/>
      <c r="AD56" s="544">
        <f t="shared" si="101"/>
        <v>0</v>
      </c>
      <c r="AE56" s="544">
        <f t="shared" si="101"/>
        <v>0</v>
      </c>
      <c r="AF56" s="544"/>
      <c r="AG56" s="544"/>
      <c r="AH56" s="396"/>
    </row>
    <row r="57" spans="1:49" x14ac:dyDescent="0.25">
      <c r="A57" s="321"/>
      <c r="B57" s="321"/>
      <c r="C57" s="321"/>
      <c r="D57" s="446"/>
      <c r="G57" s="369"/>
      <c r="H57" s="369"/>
      <c r="I57" s="354"/>
      <c r="L57" s="369"/>
      <c r="M57" s="369"/>
      <c r="N57" s="354"/>
      <c r="Q57" s="349"/>
      <c r="R57" s="353"/>
      <c r="S57" s="354"/>
      <c r="V57" s="349"/>
      <c r="W57" s="353"/>
      <c r="X57" s="354"/>
      <c r="AA57" s="349"/>
      <c r="AB57" s="353"/>
      <c r="AC57" s="651"/>
      <c r="AD57" s="646"/>
      <c r="AE57" s="58"/>
      <c r="AF57" s="354"/>
      <c r="AG57" s="59"/>
      <c r="AH57" s="396"/>
    </row>
    <row r="58" spans="1:49" x14ac:dyDescent="0.25">
      <c r="A58" s="928" t="s">
        <v>9</v>
      </c>
      <c r="B58" s="928"/>
      <c r="C58" s="928"/>
      <c r="D58" s="928"/>
      <c r="E58" s="928"/>
      <c r="F58" s="928"/>
      <c r="G58" s="490">
        <f>SUM(G56+G52+G45+G30)</f>
        <v>0</v>
      </c>
      <c r="H58" s="487">
        <f>SUM(H56+H52+H45+H30)</f>
        <v>0</v>
      </c>
      <c r="I58" s="480"/>
      <c r="J58" s="487"/>
      <c r="K58" s="488"/>
      <c r="L58" s="490">
        <f>SUM(L52+L45+L30)</f>
        <v>0</v>
      </c>
      <c r="M58" s="487">
        <f>SUM(M52+M45+M30)</f>
        <v>0</v>
      </c>
      <c r="N58" s="480"/>
      <c r="O58" s="487"/>
      <c r="P58" s="488"/>
      <c r="Q58" s="490">
        <f>SUM(Q52+Q45+Q30)</f>
        <v>0</v>
      </c>
      <c r="R58" s="490">
        <f>SUM(R52+R45+R30)</f>
        <v>0</v>
      </c>
      <c r="S58" s="480"/>
      <c r="T58" s="487"/>
      <c r="U58" s="488"/>
      <c r="V58" s="490">
        <f>SUM(V52+V45+V30)</f>
        <v>0</v>
      </c>
      <c r="W58" s="490">
        <f>SUM(W52+W45+W30)</f>
        <v>0</v>
      </c>
      <c r="X58" s="480"/>
      <c r="Y58" s="487"/>
      <c r="Z58" s="488"/>
      <c r="AA58" s="490">
        <f>SUM(AA52+AA45+AA30)</f>
        <v>0</v>
      </c>
      <c r="AB58" s="490">
        <f>SUM(AB52+AB45+AB30)</f>
        <v>0</v>
      </c>
      <c r="AC58" s="651"/>
      <c r="AD58" s="644">
        <f>SUM(G58+L58+Q58+V58+AA58)</f>
        <v>0</v>
      </c>
      <c r="AE58" s="644">
        <f>SUM(H58+M58+R58+W58+AB58)</f>
        <v>0</v>
      </c>
      <c r="AF58" s="480"/>
      <c r="AG58" s="644">
        <f>SUM(AD58:AE58)</f>
        <v>0</v>
      </c>
      <c r="AH58" s="396"/>
    </row>
    <row r="59" spans="1:49" x14ac:dyDescent="0.25">
      <c r="A59" s="320"/>
      <c r="B59" s="321"/>
      <c r="C59" s="425"/>
      <c r="D59" s="354"/>
      <c r="G59" s="369"/>
      <c r="H59" s="353"/>
      <c r="I59" s="354"/>
      <c r="L59" s="369"/>
      <c r="M59" s="353"/>
      <c r="N59" s="354"/>
      <c r="Q59" s="349"/>
      <c r="R59" s="353"/>
      <c r="S59" s="354"/>
      <c r="V59" s="349"/>
      <c r="W59" s="353"/>
      <c r="X59" s="354"/>
      <c r="AA59" s="349"/>
      <c r="AB59" s="353"/>
      <c r="AC59" s="651"/>
      <c r="AD59" s="646"/>
      <c r="AE59" s="58"/>
      <c r="AF59" s="354"/>
      <c r="AG59" s="59"/>
      <c r="AH59" s="396"/>
    </row>
    <row r="60" spans="1:49" ht="28.95" customHeight="1" x14ac:dyDescent="0.25">
      <c r="A60" s="311" t="s">
        <v>2</v>
      </c>
      <c r="B60" s="461" t="s">
        <v>93</v>
      </c>
      <c r="C60" s="429"/>
      <c r="D60" s="354"/>
      <c r="E60" s="337"/>
      <c r="F60" s="313"/>
      <c r="G60" s="313"/>
      <c r="H60" s="313"/>
      <c r="I60" s="354"/>
      <c r="J60" s="337"/>
      <c r="K60" s="313"/>
      <c r="L60" s="313"/>
      <c r="M60" s="313"/>
      <c r="N60" s="354"/>
      <c r="O60" s="337"/>
      <c r="P60" s="313"/>
      <c r="Q60" s="313"/>
      <c r="R60" s="313"/>
      <c r="S60" s="354"/>
      <c r="T60" s="337"/>
      <c r="U60" s="313"/>
      <c r="V60" s="313"/>
      <c r="W60" s="313"/>
      <c r="X60" s="354"/>
      <c r="Y60" s="337"/>
      <c r="Z60" s="313"/>
      <c r="AA60" s="313"/>
      <c r="AB60" s="314"/>
      <c r="AC60" s="651"/>
      <c r="AD60" s="446"/>
      <c r="AE60" s="446"/>
      <c r="AF60" s="354"/>
      <c r="AG60" s="643"/>
      <c r="AH60" s="396"/>
    </row>
    <row r="61" spans="1:49" ht="14.4" x14ac:dyDescent="0.3">
      <c r="A61" s="322"/>
      <c r="B61" s="745">
        <v>40.299999999999997</v>
      </c>
      <c r="C61" s="430"/>
      <c r="D61" s="447"/>
      <c r="E61" s="430"/>
      <c r="F61" s="437"/>
      <c r="G61" s="434">
        <f>SUM(G18*B61)</f>
        <v>0</v>
      </c>
      <c r="H61" s="347">
        <f>SUM(H18*B61)</f>
        <v>0</v>
      </c>
      <c r="I61" s="447"/>
      <c r="J61" s="430"/>
      <c r="K61" s="437"/>
      <c r="L61" s="351">
        <f>SUM(B61*L18)</f>
        <v>0</v>
      </c>
      <c r="M61" s="338">
        <f>SUM(B61*M18)</f>
        <v>0</v>
      </c>
      <c r="N61" s="354"/>
      <c r="O61" s="430"/>
      <c r="P61" s="437"/>
      <c r="Q61" s="317">
        <f>SUM(Q18*B61)</f>
        <v>0</v>
      </c>
      <c r="R61" s="338">
        <f>SUM(R18*B61)</f>
        <v>0</v>
      </c>
      <c r="S61" s="354"/>
      <c r="T61" s="430"/>
      <c r="U61" s="437"/>
      <c r="V61" s="317">
        <f>SUM(B61*V18)</f>
        <v>0</v>
      </c>
      <c r="W61" s="338">
        <f>SUM(B61*W18)</f>
        <v>0</v>
      </c>
      <c r="X61" s="354"/>
      <c r="Y61" s="430"/>
      <c r="Z61" s="437"/>
      <c r="AA61" s="317">
        <f>SUM(B61*AA18)</f>
        <v>0</v>
      </c>
      <c r="AB61" s="338">
        <f>SUM(B61*AB18)</f>
        <v>0</v>
      </c>
      <c r="AC61" s="651"/>
      <c r="AD61" s="642">
        <f t="shared" ref="AD61:AD73" si="102">SUM(G61+L61+Q61+V61+AA61)</f>
        <v>0</v>
      </c>
      <c r="AE61" s="483">
        <f t="shared" ref="AE61:AE73" si="103">SUM(H61+M61+R61+W61+AB61)</f>
        <v>0</v>
      </c>
      <c r="AF61" s="354"/>
      <c r="AG61" s="642">
        <f>SUM(AD61:AE61)</f>
        <v>0</v>
      </c>
      <c r="AH61" s="396"/>
    </row>
    <row r="62" spans="1:49" x14ac:dyDescent="0.25">
      <c r="B62" s="746"/>
      <c r="C62" s="430"/>
      <c r="D62" s="447"/>
      <c r="E62" s="430"/>
      <c r="F62" s="437"/>
      <c r="G62" s="434">
        <f t="shared" ref="G62:G70" si="104">SUM(G19*B62)</f>
        <v>0</v>
      </c>
      <c r="H62" s="347">
        <f t="shared" ref="H62:H70" si="105">SUM(H19*B62)</f>
        <v>0</v>
      </c>
      <c r="I62" s="447"/>
      <c r="J62" s="430"/>
      <c r="K62" s="437"/>
      <c r="L62" s="351">
        <f t="shared" ref="L62:L70" si="106">SUM(B62*L19)</f>
        <v>0</v>
      </c>
      <c r="M62" s="338">
        <f t="shared" ref="M62:M70" si="107">SUM(B62*M19)</f>
        <v>0</v>
      </c>
      <c r="N62" s="354"/>
      <c r="O62" s="430"/>
      <c r="P62" s="437"/>
      <c r="Q62" s="317">
        <f t="shared" ref="Q62:Q70" si="108">SUM(Q19*B62)</f>
        <v>0</v>
      </c>
      <c r="R62" s="338">
        <f t="shared" ref="R62:R70" si="109">SUM(R19*B62)</f>
        <v>0</v>
      </c>
      <c r="S62" s="354"/>
      <c r="T62" s="430"/>
      <c r="U62" s="437"/>
      <c r="V62" s="317">
        <f t="shared" ref="V62:V70" si="110">SUM(B62*V19)</f>
        <v>0</v>
      </c>
      <c r="W62" s="338">
        <f t="shared" ref="W62:W70" si="111">SUM(B62*W19)</f>
        <v>0</v>
      </c>
      <c r="X62" s="354"/>
      <c r="Y62" s="430"/>
      <c r="Z62" s="437"/>
      <c r="AA62" s="317">
        <f t="shared" ref="AA62:AA70" si="112">SUM(B62*AA19)</f>
        <v>0</v>
      </c>
      <c r="AB62" s="338">
        <f t="shared" ref="AB62:AB70" si="113">SUM(B62*AB19)</f>
        <v>0</v>
      </c>
      <c r="AC62" s="651"/>
      <c r="AD62" s="642">
        <f t="shared" si="102"/>
        <v>0</v>
      </c>
      <c r="AE62" s="483">
        <f t="shared" si="103"/>
        <v>0</v>
      </c>
      <c r="AF62" s="354"/>
      <c r="AG62" s="642">
        <f t="shared" ref="AG62:AG72" si="114">SUM(AD62:AE62)</f>
        <v>0</v>
      </c>
      <c r="AH62" s="396"/>
    </row>
    <row r="63" spans="1:49" ht="14.4" x14ac:dyDescent="0.3">
      <c r="A63" s="322"/>
      <c r="B63" s="745"/>
      <c r="C63" s="430"/>
      <c r="D63" s="447"/>
      <c r="E63" s="430"/>
      <c r="F63" s="437"/>
      <c r="G63" s="434">
        <f t="shared" si="104"/>
        <v>0</v>
      </c>
      <c r="H63" s="347">
        <f t="shared" si="105"/>
        <v>0</v>
      </c>
      <c r="I63" s="447"/>
      <c r="J63" s="430"/>
      <c r="K63" s="437"/>
      <c r="L63" s="351">
        <f t="shared" si="106"/>
        <v>0</v>
      </c>
      <c r="M63" s="338">
        <f t="shared" si="107"/>
        <v>0</v>
      </c>
      <c r="N63" s="354"/>
      <c r="O63" s="430"/>
      <c r="P63" s="437"/>
      <c r="Q63" s="317">
        <f t="shared" si="108"/>
        <v>0</v>
      </c>
      <c r="R63" s="338">
        <f t="shared" si="109"/>
        <v>0</v>
      </c>
      <c r="S63" s="354"/>
      <c r="T63" s="430"/>
      <c r="U63" s="437"/>
      <c r="V63" s="317">
        <f t="shared" si="110"/>
        <v>0</v>
      </c>
      <c r="W63" s="338">
        <f t="shared" si="111"/>
        <v>0</v>
      </c>
      <c r="X63" s="354"/>
      <c r="Y63" s="430"/>
      <c r="Z63" s="437"/>
      <c r="AA63" s="317">
        <f t="shared" si="112"/>
        <v>0</v>
      </c>
      <c r="AB63" s="338">
        <f t="shared" si="113"/>
        <v>0</v>
      </c>
      <c r="AC63" s="651"/>
      <c r="AD63" s="642">
        <f t="shared" si="102"/>
        <v>0</v>
      </c>
      <c r="AE63" s="483">
        <f t="shared" si="103"/>
        <v>0</v>
      </c>
      <c r="AF63" s="354"/>
      <c r="AG63" s="642">
        <f t="shared" si="114"/>
        <v>0</v>
      </c>
      <c r="AH63" s="396"/>
    </row>
    <row r="64" spans="1:49" ht="14.4" x14ac:dyDescent="0.3">
      <c r="A64" s="322"/>
      <c r="B64" s="745"/>
      <c r="C64" s="430"/>
      <c r="D64" s="447"/>
      <c r="E64" s="430"/>
      <c r="F64" s="437"/>
      <c r="G64" s="434">
        <f t="shared" si="104"/>
        <v>0</v>
      </c>
      <c r="H64" s="347">
        <f t="shared" si="105"/>
        <v>0</v>
      </c>
      <c r="I64" s="447"/>
      <c r="J64" s="430"/>
      <c r="K64" s="437"/>
      <c r="L64" s="351">
        <f t="shared" si="106"/>
        <v>0</v>
      </c>
      <c r="M64" s="338">
        <f t="shared" si="107"/>
        <v>0</v>
      </c>
      <c r="N64" s="354"/>
      <c r="O64" s="430"/>
      <c r="P64" s="437"/>
      <c r="Q64" s="317">
        <f t="shared" si="108"/>
        <v>0</v>
      </c>
      <c r="R64" s="338">
        <f t="shared" si="109"/>
        <v>0</v>
      </c>
      <c r="S64" s="354"/>
      <c r="T64" s="430"/>
      <c r="U64" s="437"/>
      <c r="V64" s="317">
        <f t="shared" si="110"/>
        <v>0</v>
      </c>
      <c r="W64" s="338">
        <f t="shared" si="111"/>
        <v>0</v>
      </c>
      <c r="X64" s="354"/>
      <c r="Y64" s="430"/>
      <c r="Z64" s="437"/>
      <c r="AA64" s="317">
        <f t="shared" si="112"/>
        <v>0</v>
      </c>
      <c r="AB64" s="338">
        <f t="shared" si="113"/>
        <v>0</v>
      </c>
      <c r="AC64" s="651"/>
      <c r="AD64" s="642">
        <f t="shared" si="102"/>
        <v>0</v>
      </c>
      <c r="AE64" s="483">
        <f t="shared" si="103"/>
        <v>0</v>
      </c>
      <c r="AF64" s="354"/>
      <c r="AG64" s="642">
        <f t="shared" si="114"/>
        <v>0</v>
      </c>
      <c r="AH64" s="396"/>
    </row>
    <row r="65" spans="1:34" ht="14.4" x14ac:dyDescent="0.3">
      <c r="A65" s="322"/>
      <c r="B65" s="745"/>
      <c r="C65" s="430"/>
      <c r="D65" s="447"/>
      <c r="E65" s="430"/>
      <c r="F65" s="437"/>
      <c r="G65" s="434">
        <f t="shared" si="104"/>
        <v>0</v>
      </c>
      <c r="H65" s="347">
        <f t="shared" si="105"/>
        <v>0</v>
      </c>
      <c r="I65" s="447"/>
      <c r="J65" s="430"/>
      <c r="K65" s="437"/>
      <c r="L65" s="351">
        <f t="shared" si="106"/>
        <v>0</v>
      </c>
      <c r="M65" s="338">
        <f t="shared" si="107"/>
        <v>0</v>
      </c>
      <c r="N65" s="354"/>
      <c r="O65" s="430"/>
      <c r="P65" s="437"/>
      <c r="Q65" s="317">
        <f t="shared" si="108"/>
        <v>0</v>
      </c>
      <c r="R65" s="338">
        <f t="shared" si="109"/>
        <v>0</v>
      </c>
      <c r="S65" s="354"/>
      <c r="T65" s="430"/>
      <c r="U65" s="437"/>
      <c r="V65" s="317">
        <f t="shared" si="110"/>
        <v>0</v>
      </c>
      <c r="W65" s="338">
        <f t="shared" si="111"/>
        <v>0</v>
      </c>
      <c r="X65" s="354"/>
      <c r="Y65" s="430"/>
      <c r="Z65" s="437"/>
      <c r="AA65" s="317">
        <f t="shared" si="112"/>
        <v>0</v>
      </c>
      <c r="AB65" s="338">
        <f t="shared" si="113"/>
        <v>0</v>
      </c>
      <c r="AC65" s="651"/>
      <c r="AD65" s="642">
        <f t="shared" si="102"/>
        <v>0</v>
      </c>
      <c r="AE65" s="483">
        <f t="shared" si="103"/>
        <v>0</v>
      </c>
      <c r="AF65" s="354"/>
      <c r="AG65" s="642">
        <f t="shared" si="114"/>
        <v>0</v>
      </c>
      <c r="AH65" s="396"/>
    </row>
    <row r="66" spans="1:34" ht="14.4" x14ac:dyDescent="0.3">
      <c r="A66" s="322"/>
      <c r="B66" s="745"/>
      <c r="C66" s="430"/>
      <c r="D66" s="447"/>
      <c r="E66" s="430"/>
      <c r="F66" s="437"/>
      <c r="G66" s="434">
        <f t="shared" si="104"/>
        <v>0</v>
      </c>
      <c r="H66" s="347">
        <f t="shared" si="105"/>
        <v>0</v>
      </c>
      <c r="I66" s="447"/>
      <c r="J66" s="430"/>
      <c r="K66" s="437"/>
      <c r="L66" s="351">
        <f t="shared" si="106"/>
        <v>0</v>
      </c>
      <c r="M66" s="338">
        <f t="shared" si="107"/>
        <v>0</v>
      </c>
      <c r="N66" s="354"/>
      <c r="O66" s="430"/>
      <c r="P66" s="437"/>
      <c r="Q66" s="317">
        <f t="shared" si="108"/>
        <v>0</v>
      </c>
      <c r="R66" s="338">
        <f t="shared" si="109"/>
        <v>0</v>
      </c>
      <c r="S66" s="354"/>
      <c r="T66" s="430"/>
      <c r="U66" s="437"/>
      <c r="V66" s="317">
        <f t="shared" si="110"/>
        <v>0</v>
      </c>
      <c r="W66" s="338">
        <f t="shared" si="111"/>
        <v>0</v>
      </c>
      <c r="X66" s="354"/>
      <c r="Y66" s="430"/>
      <c r="Z66" s="437"/>
      <c r="AA66" s="317">
        <f t="shared" si="112"/>
        <v>0</v>
      </c>
      <c r="AB66" s="338">
        <f t="shared" si="113"/>
        <v>0</v>
      </c>
      <c r="AC66" s="651"/>
      <c r="AD66" s="642">
        <f t="shared" si="102"/>
        <v>0</v>
      </c>
      <c r="AE66" s="483">
        <f t="shared" si="103"/>
        <v>0</v>
      </c>
      <c r="AF66" s="354"/>
      <c r="AG66" s="642">
        <f t="shared" si="114"/>
        <v>0</v>
      </c>
      <c r="AH66" s="396"/>
    </row>
    <row r="67" spans="1:34" ht="14.4" x14ac:dyDescent="0.3">
      <c r="A67" s="322"/>
      <c r="B67" s="745"/>
      <c r="C67" s="430"/>
      <c r="D67" s="447"/>
      <c r="E67" s="430"/>
      <c r="F67" s="437"/>
      <c r="G67" s="434">
        <f t="shared" si="104"/>
        <v>0</v>
      </c>
      <c r="H67" s="347">
        <f t="shared" si="105"/>
        <v>0</v>
      </c>
      <c r="I67" s="447"/>
      <c r="J67" s="430"/>
      <c r="K67" s="437"/>
      <c r="L67" s="351">
        <f t="shared" si="106"/>
        <v>0</v>
      </c>
      <c r="M67" s="338">
        <f t="shared" si="107"/>
        <v>0</v>
      </c>
      <c r="N67" s="354"/>
      <c r="O67" s="430"/>
      <c r="P67" s="437"/>
      <c r="Q67" s="317">
        <f t="shared" si="108"/>
        <v>0</v>
      </c>
      <c r="R67" s="338">
        <f t="shared" si="109"/>
        <v>0</v>
      </c>
      <c r="S67" s="354"/>
      <c r="T67" s="430"/>
      <c r="U67" s="437"/>
      <c r="V67" s="317">
        <f t="shared" si="110"/>
        <v>0</v>
      </c>
      <c r="W67" s="338">
        <f t="shared" si="111"/>
        <v>0</v>
      </c>
      <c r="X67" s="354"/>
      <c r="Y67" s="430"/>
      <c r="Z67" s="437"/>
      <c r="AA67" s="317">
        <f t="shared" si="112"/>
        <v>0</v>
      </c>
      <c r="AB67" s="338">
        <f t="shared" si="113"/>
        <v>0</v>
      </c>
      <c r="AC67" s="651"/>
      <c r="AD67" s="642">
        <f t="shared" si="102"/>
        <v>0</v>
      </c>
      <c r="AE67" s="483">
        <f t="shared" si="103"/>
        <v>0</v>
      </c>
      <c r="AF67" s="354"/>
      <c r="AG67" s="642">
        <f t="shared" si="114"/>
        <v>0</v>
      </c>
      <c r="AH67" s="396"/>
    </row>
    <row r="68" spans="1:34" ht="14.4" x14ac:dyDescent="0.3">
      <c r="A68" s="322"/>
      <c r="B68" s="745"/>
      <c r="C68" s="430"/>
      <c r="D68" s="447"/>
      <c r="E68" s="430"/>
      <c r="F68" s="437"/>
      <c r="G68" s="434">
        <f t="shared" si="104"/>
        <v>0</v>
      </c>
      <c r="H68" s="347">
        <f t="shared" si="105"/>
        <v>0</v>
      </c>
      <c r="I68" s="447"/>
      <c r="J68" s="430"/>
      <c r="K68" s="437"/>
      <c r="L68" s="351">
        <f t="shared" si="106"/>
        <v>0</v>
      </c>
      <c r="M68" s="338">
        <f t="shared" si="107"/>
        <v>0</v>
      </c>
      <c r="N68" s="354"/>
      <c r="O68" s="430"/>
      <c r="P68" s="437"/>
      <c r="Q68" s="317">
        <f t="shared" si="108"/>
        <v>0</v>
      </c>
      <c r="R68" s="338">
        <f t="shared" si="109"/>
        <v>0</v>
      </c>
      <c r="S68" s="354"/>
      <c r="T68" s="430"/>
      <c r="U68" s="437"/>
      <c r="V68" s="317">
        <f t="shared" si="110"/>
        <v>0</v>
      </c>
      <c r="W68" s="338">
        <f t="shared" si="111"/>
        <v>0</v>
      </c>
      <c r="X68" s="354"/>
      <c r="Y68" s="430"/>
      <c r="Z68" s="437"/>
      <c r="AA68" s="317">
        <f t="shared" si="112"/>
        <v>0</v>
      </c>
      <c r="AB68" s="338">
        <f t="shared" si="113"/>
        <v>0</v>
      </c>
      <c r="AC68" s="651"/>
      <c r="AD68" s="642">
        <f t="shared" si="102"/>
        <v>0</v>
      </c>
      <c r="AE68" s="483">
        <f t="shared" si="103"/>
        <v>0</v>
      </c>
      <c r="AF68" s="354"/>
      <c r="AG68" s="642">
        <f t="shared" si="114"/>
        <v>0</v>
      </c>
      <c r="AH68" s="396"/>
    </row>
    <row r="69" spans="1:34" ht="14.4" x14ac:dyDescent="0.3">
      <c r="A69" s="322"/>
      <c r="B69" s="745"/>
      <c r="C69" s="430"/>
      <c r="D69" s="447"/>
      <c r="E69" s="430"/>
      <c r="F69" s="437"/>
      <c r="G69" s="434">
        <f t="shared" si="104"/>
        <v>0</v>
      </c>
      <c r="H69" s="347">
        <f t="shared" si="105"/>
        <v>0</v>
      </c>
      <c r="I69" s="447"/>
      <c r="J69" s="430"/>
      <c r="K69" s="437"/>
      <c r="L69" s="351">
        <f t="shared" si="106"/>
        <v>0</v>
      </c>
      <c r="M69" s="338">
        <f t="shared" si="107"/>
        <v>0</v>
      </c>
      <c r="N69" s="354"/>
      <c r="O69" s="430"/>
      <c r="P69" s="437"/>
      <c r="Q69" s="317">
        <f t="shared" si="108"/>
        <v>0</v>
      </c>
      <c r="R69" s="338">
        <f t="shared" si="109"/>
        <v>0</v>
      </c>
      <c r="S69" s="354"/>
      <c r="T69" s="430"/>
      <c r="U69" s="437"/>
      <c r="V69" s="317">
        <f t="shared" si="110"/>
        <v>0</v>
      </c>
      <c r="W69" s="338">
        <f t="shared" si="111"/>
        <v>0</v>
      </c>
      <c r="X69" s="354"/>
      <c r="Y69" s="430"/>
      <c r="Z69" s="437"/>
      <c r="AA69" s="317">
        <f t="shared" si="112"/>
        <v>0</v>
      </c>
      <c r="AB69" s="338">
        <f t="shared" si="113"/>
        <v>0</v>
      </c>
      <c r="AC69" s="651"/>
      <c r="AD69" s="642">
        <f t="shared" si="102"/>
        <v>0</v>
      </c>
      <c r="AE69" s="483">
        <f t="shared" si="103"/>
        <v>0</v>
      </c>
      <c r="AF69" s="354"/>
      <c r="AG69" s="642">
        <f t="shared" si="114"/>
        <v>0</v>
      </c>
      <c r="AH69" s="396"/>
    </row>
    <row r="70" spans="1:34" ht="14.4" x14ac:dyDescent="0.3">
      <c r="A70" s="322"/>
      <c r="B70" s="745"/>
      <c r="C70" s="430"/>
      <c r="D70" s="447"/>
      <c r="E70" s="430"/>
      <c r="F70" s="437"/>
      <c r="G70" s="434">
        <f t="shared" si="104"/>
        <v>0</v>
      </c>
      <c r="H70" s="347">
        <f t="shared" si="105"/>
        <v>0</v>
      </c>
      <c r="I70" s="447"/>
      <c r="J70" s="430"/>
      <c r="K70" s="437"/>
      <c r="L70" s="351">
        <f t="shared" si="106"/>
        <v>0</v>
      </c>
      <c r="M70" s="338">
        <f t="shared" si="107"/>
        <v>0</v>
      </c>
      <c r="N70" s="354"/>
      <c r="O70" s="430"/>
      <c r="P70" s="437"/>
      <c r="Q70" s="317">
        <f t="shared" si="108"/>
        <v>0</v>
      </c>
      <c r="R70" s="338">
        <f t="shared" si="109"/>
        <v>0</v>
      </c>
      <c r="S70" s="354"/>
      <c r="T70" s="430"/>
      <c r="U70" s="437"/>
      <c r="V70" s="317">
        <f t="shared" si="110"/>
        <v>0</v>
      </c>
      <c r="W70" s="338">
        <f t="shared" si="111"/>
        <v>0</v>
      </c>
      <c r="X70" s="354"/>
      <c r="Y70" s="430"/>
      <c r="Z70" s="437"/>
      <c r="AA70" s="317">
        <f t="shared" si="112"/>
        <v>0</v>
      </c>
      <c r="AB70" s="338">
        <f t="shared" si="113"/>
        <v>0</v>
      </c>
      <c r="AC70" s="651"/>
      <c r="AD70" s="642">
        <f t="shared" si="102"/>
        <v>0</v>
      </c>
      <c r="AE70" s="483">
        <f t="shared" si="103"/>
        <v>0</v>
      </c>
      <c r="AF70" s="354"/>
      <c r="AG70" s="642">
        <f t="shared" si="114"/>
        <v>0</v>
      </c>
      <c r="AH70" s="396"/>
    </row>
    <row r="71" spans="1:34" ht="14.4" x14ac:dyDescent="0.3">
      <c r="A71" s="322"/>
      <c r="B71" s="745"/>
      <c r="C71" s="430"/>
      <c r="D71" s="447"/>
      <c r="E71" s="430"/>
      <c r="F71" s="437"/>
      <c r="G71" s="434">
        <f>SUM(G30*B71)</f>
        <v>0</v>
      </c>
      <c r="H71" s="347">
        <f>SUM(H30*B71)</f>
        <v>0</v>
      </c>
      <c r="I71" s="447"/>
      <c r="J71" s="430"/>
      <c r="K71" s="437"/>
      <c r="L71" s="351">
        <f>SUM(B71*L30)</f>
        <v>0</v>
      </c>
      <c r="M71" s="338">
        <f>SUM(B71*M30)</f>
        <v>0</v>
      </c>
      <c r="N71" s="354"/>
      <c r="O71" s="430"/>
      <c r="P71" s="437"/>
      <c r="Q71" s="317">
        <f>SUM(Q30*B71)</f>
        <v>0</v>
      </c>
      <c r="R71" s="338">
        <f>SUM(R30*B71)</f>
        <v>0</v>
      </c>
      <c r="S71" s="354"/>
      <c r="T71" s="430"/>
      <c r="U71" s="437"/>
      <c r="V71" s="317">
        <f>SUM(B71*V30)</f>
        <v>0</v>
      </c>
      <c r="W71" s="338">
        <f>SUM(B71*W30)</f>
        <v>0</v>
      </c>
      <c r="X71" s="354"/>
      <c r="Y71" s="430"/>
      <c r="Z71" s="437"/>
      <c r="AA71" s="317">
        <f>SUM(B71*AA30)</f>
        <v>0</v>
      </c>
      <c r="AB71" s="338">
        <f>SUM(B71*AB30)</f>
        <v>0</v>
      </c>
      <c r="AC71" s="651"/>
      <c r="AD71" s="642">
        <f t="shared" si="102"/>
        <v>0</v>
      </c>
      <c r="AE71" s="483">
        <f t="shared" si="103"/>
        <v>0</v>
      </c>
      <c r="AF71" s="354"/>
      <c r="AG71" s="642">
        <f t="shared" si="114"/>
        <v>0</v>
      </c>
      <c r="AH71" s="396"/>
    </row>
    <row r="72" spans="1:34" x14ac:dyDescent="0.25">
      <c r="A72" s="459"/>
      <c r="B72" s="747"/>
      <c r="C72" s="430"/>
      <c r="D72" s="447"/>
      <c r="E72" s="430"/>
      <c r="F72" s="437"/>
      <c r="G72" s="434">
        <f>SUM(G31*B72)</f>
        <v>0</v>
      </c>
      <c r="H72" s="347">
        <f>SUM(H31*B72)</f>
        <v>0</v>
      </c>
      <c r="I72" s="447"/>
      <c r="J72" s="430"/>
      <c r="K72" s="437"/>
      <c r="L72" s="351">
        <f>SUM(B72*L31)</f>
        <v>0</v>
      </c>
      <c r="M72" s="338">
        <f>SUM(B72*M31)</f>
        <v>0</v>
      </c>
      <c r="N72" s="354"/>
      <c r="O72" s="430"/>
      <c r="P72" s="437"/>
      <c r="Q72" s="317">
        <f>SUM(Q31*B72)</f>
        <v>0</v>
      </c>
      <c r="R72" s="338">
        <f>SUM(R31*B72)</f>
        <v>0</v>
      </c>
      <c r="S72" s="354"/>
      <c r="T72" s="430"/>
      <c r="U72" s="437"/>
      <c r="V72" s="317">
        <f>SUM(B72*V31)</f>
        <v>0</v>
      </c>
      <c r="W72" s="338">
        <f>SUM(B72*W31)</f>
        <v>0</v>
      </c>
      <c r="X72" s="354"/>
      <c r="Y72" s="430"/>
      <c r="Z72" s="437"/>
      <c r="AA72" s="317">
        <f>SUM(B72*AA31)</f>
        <v>0</v>
      </c>
      <c r="AB72" s="338">
        <f>SUM(B72*AB31)</f>
        <v>0</v>
      </c>
      <c r="AC72" s="651"/>
      <c r="AD72" s="642">
        <f t="shared" si="102"/>
        <v>0</v>
      </c>
      <c r="AE72" s="483">
        <f t="shared" si="103"/>
        <v>0</v>
      </c>
      <c r="AF72" s="354"/>
      <c r="AG72" s="642">
        <f t="shared" si="114"/>
        <v>0</v>
      </c>
      <c r="AH72" s="396"/>
    </row>
    <row r="73" spans="1:34" ht="14.4" customHeight="1" x14ac:dyDescent="0.25">
      <c r="A73" s="929" t="s">
        <v>99</v>
      </c>
      <c r="B73" s="928"/>
      <c r="C73" s="928"/>
      <c r="D73" s="928"/>
      <c r="E73" s="928"/>
      <c r="F73" s="931"/>
      <c r="G73" s="319">
        <f>SUM(G61:G72)</f>
        <v>0</v>
      </c>
      <c r="H73" s="348">
        <f t="shared" ref="H73:W73" si="115">SUM(H61:H72)</f>
        <v>0</v>
      </c>
      <c r="I73" s="354"/>
      <c r="J73" s="348"/>
      <c r="K73" s="352"/>
      <c r="L73" s="319">
        <f t="shared" si="115"/>
        <v>0</v>
      </c>
      <c r="M73" s="348">
        <f t="shared" si="115"/>
        <v>0</v>
      </c>
      <c r="N73" s="354"/>
      <c r="O73" s="348"/>
      <c r="P73" s="352"/>
      <c r="Q73" s="319">
        <f t="shared" si="115"/>
        <v>0</v>
      </c>
      <c r="R73" s="319">
        <f t="shared" si="115"/>
        <v>0</v>
      </c>
      <c r="S73" s="354"/>
      <c r="T73" s="348"/>
      <c r="U73" s="352"/>
      <c r="V73" s="319">
        <f t="shared" si="115"/>
        <v>0</v>
      </c>
      <c r="W73" s="319">
        <f t="shared" si="115"/>
        <v>0</v>
      </c>
      <c r="X73" s="354"/>
      <c r="Y73" s="348"/>
      <c r="Z73" s="352"/>
      <c r="AA73" s="319">
        <f>SUM(AA61:AA72)</f>
        <v>0</v>
      </c>
      <c r="AB73" s="319">
        <f>SUM(AB61:AB72)</f>
        <v>0</v>
      </c>
      <c r="AC73" s="651"/>
      <c r="AD73" s="644">
        <f t="shared" si="102"/>
        <v>0</v>
      </c>
      <c r="AE73" s="644">
        <f t="shared" si="103"/>
        <v>0</v>
      </c>
      <c r="AF73" s="354"/>
      <c r="AG73" s="644">
        <f>SUM(AD73:AE73)</f>
        <v>0</v>
      </c>
      <c r="AH73" s="396"/>
    </row>
    <row r="74" spans="1:34" x14ac:dyDescent="0.25">
      <c r="A74" s="320"/>
      <c r="B74" s="321"/>
      <c r="C74" s="321"/>
      <c r="D74" s="354"/>
      <c r="G74" s="369"/>
      <c r="H74" s="353"/>
      <c r="I74" s="354"/>
      <c r="L74" s="369"/>
      <c r="M74" s="353"/>
      <c r="N74" s="354"/>
      <c r="Q74" s="349"/>
      <c r="R74" s="353"/>
      <c r="S74" s="354"/>
      <c r="V74" s="349"/>
      <c r="W74" s="353"/>
      <c r="X74" s="354"/>
      <c r="AA74" s="349"/>
      <c r="AB74" s="353"/>
      <c r="AC74" s="651"/>
      <c r="AD74" s="646"/>
      <c r="AE74" s="58"/>
      <c r="AF74" s="354"/>
      <c r="AG74" s="59"/>
      <c r="AH74" s="396"/>
    </row>
    <row r="75" spans="1:34" ht="14.4" customHeight="1" x14ac:dyDescent="0.25">
      <c r="A75" s="928" t="s">
        <v>95</v>
      </c>
      <c r="B75" s="928"/>
      <c r="C75" s="928"/>
      <c r="D75" s="928"/>
      <c r="E75" s="928"/>
      <c r="F75" s="928"/>
      <c r="G75" s="326">
        <f>SUM(G58+G73)</f>
        <v>0</v>
      </c>
      <c r="H75" s="350">
        <f t="shared" ref="H75:AB75" si="116">SUM(H58+H73)</f>
        <v>0</v>
      </c>
      <c r="I75" s="354"/>
      <c r="J75" s="348"/>
      <c r="K75" s="352"/>
      <c r="L75" s="326">
        <f t="shared" si="116"/>
        <v>0</v>
      </c>
      <c r="M75" s="350">
        <f t="shared" si="116"/>
        <v>0</v>
      </c>
      <c r="N75" s="354"/>
      <c r="O75" s="348"/>
      <c r="P75" s="352"/>
      <c r="Q75" s="326">
        <f t="shared" si="116"/>
        <v>0</v>
      </c>
      <c r="R75" s="326">
        <f t="shared" si="116"/>
        <v>0</v>
      </c>
      <c r="S75" s="354"/>
      <c r="T75" s="348"/>
      <c r="U75" s="352"/>
      <c r="V75" s="326">
        <f t="shared" si="116"/>
        <v>0</v>
      </c>
      <c r="W75" s="326">
        <f t="shared" si="116"/>
        <v>0</v>
      </c>
      <c r="X75" s="354"/>
      <c r="Y75" s="348"/>
      <c r="Z75" s="352"/>
      <c r="AA75" s="326">
        <f t="shared" si="116"/>
        <v>0</v>
      </c>
      <c r="AB75" s="326">
        <f t="shared" si="116"/>
        <v>0</v>
      </c>
      <c r="AC75" s="651"/>
      <c r="AD75" s="644">
        <f>SUM(G75+L75+Q75+V75+AA75)</f>
        <v>0</v>
      </c>
      <c r="AE75" s="644">
        <f>SUM(H75+M75+R75+W75+AB75)</f>
        <v>0</v>
      </c>
      <c r="AF75" s="354"/>
      <c r="AG75" s="644">
        <f>SUM(AD75:AE75)</f>
        <v>0</v>
      </c>
      <c r="AH75" s="396"/>
    </row>
    <row r="76" spans="1:34" x14ac:dyDescent="0.25">
      <c r="A76" s="320"/>
      <c r="B76" s="321"/>
      <c r="C76" s="321"/>
      <c r="D76" s="354"/>
      <c r="G76" s="369"/>
      <c r="H76" s="353"/>
      <c r="I76" s="354"/>
      <c r="L76" s="369"/>
      <c r="M76" s="353"/>
      <c r="N76" s="354"/>
      <c r="Q76" s="349"/>
      <c r="R76" s="353"/>
      <c r="S76" s="354"/>
      <c r="V76" s="349"/>
      <c r="W76" s="353"/>
      <c r="X76" s="354"/>
      <c r="AA76" s="349"/>
      <c r="AB76" s="353"/>
      <c r="AC76" s="651"/>
      <c r="AD76" s="646"/>
      <c r="AE76" s="58"/>
      <c r="AF76" s="354"/>
      <c r="AG76" s="59"/>
      <c r="AH76" s="396"/>
    </row>
    <row r="77" spans="1:34" ht="14.4" customHeight="1" x14ac:dyDescent="0.25">
      <c r="A77" s="311" t="s">
        <v>246</v>
      </c>
      <c r="B77" s="439"/>
      <c r="C77" s="439"/>
      <c r="D77" s="354"/>
      <c r="E77" s="337"/>
      <c r="F77" s="313"/>
      <c r="G77" s="313"/>
      <c r="H77" s="313"/>
      <c r="I77" s="354"/>
      <c r="J77" s="337"/>
      <c r="K77" s="313"/>
      <c r="L77" s="313"/>
      <c r="M77" s="313"/>
      <c r="N77" s="354"/>
      <c r="O77" s="337"/>
      <c r="P77" s="313"/>
      <c r="Q77" s="313"/>
      <c r="R77" s="313"/>
      <c r="S77" s="354"/>
      <c r="T77" s="337"/>
      <c r="U77" s="313"/>
      <c r="V77" s="313"/>
      <c r="W77" s="313"/>
      <c r="X77" s="354"/>
      <c r="Y77" s="337"/>
      <c r="Z77" s="313"/>
      <c r="AA77" s="313"/>
      <c r="AB77" s="314"/>
      <c r="AC77" s="651"/>
      <c r="AD77" s="446"/>
      <c r="AE77" s="446"/>
      <c r="AF77" s="354"/>
      <c r="AG77" s="643"/>
      <c r="AH77" s="396"/>
    </row>
    <row r="78" spans="1:34" x14ac:dyDescent="0.25">
      <c r="A78" s="401"/>
      <c r="B78" s="405"/>
      <c r="C78" s="406"/>
      <c r="D78" s="354"/>
      <c r="E78" s="430"/>
      <c r="F78" s="437"/>
      <c r="G78" s="492"/>
      <c r="H78" s="476"/>
      <c r="I78" s="474"/>
      <c r="J78" s="493"/>
      <c r="K78" s="494"/>
      <c r="L78" s="492"/>
      <c r="M78" s="477"/>
      <c r="N78" s="474"/>
      <c r="O78" s="493"/>
      <c r="P78" s="494"/>
      <c r="Q78" s="491"/>
      <c r="R78" s="477"/>
      <c r="S78" s="474"/>
      <c r="T78" s="493"/>
      <c r="U78" s="494"/>
      <c r="V78" s="491"/>
      <c r="W78" s="477"/>
      <c r="X78" s="474"/>
      <c r="Y78" s="493"/>
      <c r="Z78" s="494"/>
      <c r="AA78" s="491"/>
      <c r="AB78" s="477"/>
      <c r="AC78" s="651"/>
      <c r="AD78" s="642">
        <f t="shared" ref="AD78:AE81" si="117">SUM(G78+L78+Q78+V78+AA78)</f>
        <v>0</v>
      </c>
      <c r="AE78" s="483">
        <f t="shared" si="117"/>
        <v>0</v>
      </c>
      <c r="AF78" s="474"/>
      <c r="AG78" s="642">
        <f>SUM(AD78:AE78)</f>
        <v>0</v>
      </c>
      <c r="AH78" s="396"/>
    </row>
    <row r="79" spans="1:34" x14ac:dyDescent="0.25">
      <c r="A79" s="401"/>
      <c r="B79" s="407"/>
      <c r="C79" s="340"/>
      <c r="D79" s="354"/>
      <c r="E79" s="430"/>
      <c r="F79" s="437"/>
      <c r="G79" s="492"/>
      <c r="H79" s="476"/>
      <c r="I79" s="474"/>
      <c r="J79" s="493"/>
      <c r="K79" s="494"/>
      <c r="L79" s="492"/>
      <c r="M79" s="477"/>
      <c r="N79" s="474"/>
      <c r="O79" s="493"/>
      <c r="P79" s="494"/>
      <c r="Q79" s="491"/>
      <c r="R79" s="477"/>
      <c r="S79" s="474"/>
      <c r="T79" s="493"/>
      <c r="U79" s="494"/>
      <c r="V79" s="491"/>
      <c r="W79" s="477"/>
      <c r="X79" s="474"/>
      <c r="Y79" s="493"/>
      <c r="Z79" s="494"/>
      <c r="AA79" s="491"/>
      <c r="AB79" s="477"/>
      <c r="AC79" s="651"/>
      <c r="AD79" s="642">
        <f t="shared" si="117"/>
        <v>0</v>
      </c>
      <c r="AE79" s="483">
        <f t="shared" si="117"/>
        <v>0</v>
      </c>
      <c r="AF79" s="474"/>
      <c r="AG79" s="642">
        <f>SUM(AD79:AE79)</f>
        <v>0</v>
      </c>
      <c r="AH79" s="396"/>
    </row>
    <row r="80" spans="1:34" x14ac:dyDescent="0.25">
      <c r="A80" s="401"/>
      <c r="B80" s="408"/>
      <c r="C80" s="409"/>
      <c r="D80" s="354"/>
      <c r="E80" s="430"/>
      <c r="F80" s="437"/>
      <c r="G80" s="492"/>
      <c r="H80" s="476"/>
      <c r="I80" s="474"/>
      <c r="J80" s="493"/>
      <c r="K80" s="494"/>
      <c r="L80" s="492"/>
      <c r="M80" s="477"/>
      <c r="N80" s="474"/>
      <c r="O80" s="493"/>
      <c r="P80" s="494"/>
      <c r="Q80" s="491"/>
      <c r="R80" s="477"/>
      <c r="S80" s="474"/>
      <c r="T80" s="493"/>
      <c r="U80" s="494"/>
      <c r="V80" s="491"/>
      <c r="W80" s="477"/>
      <c r="X80" s="474"/>
      <c r="Y80" s="493"/>
      <c r="Z80" s="494"/>
      <c r="AA80" s="491"/>
      <c r="AB80" s="477"/>
      <c r="AC80" s="651"/>
      <c r="AD80" s="642">
        <f t="shared" si="117"/>
        <v>0</v>
      </c>
      <c r="AE80" s="483">
        <f t="shared" si="117"/>
        <v>0</v>
      </c>
      <c r="AF80" s="474"/>
      <c r="AG80" s="642">
        <f>SUM(AD80:AE80)</f>
        <v>0</v>
      </c>
      <c r="AH80" s="396"/>
    </row>
    <row r="81" spans="1:34" x14ac:dyDescent="0.25">
      <c r="A81" s="929" t="s">
        <v>99</v>
      </c>
      <c r="B81" s="930"/>
      <c r="C81" s="930"/>
      <c r="D81" s="930"/>
      <c r="E81" s="930"/>
      <c r="F81" s="930"/>
      <c r="G81" s="490">
        <f>SUM(G78:G80)</f>
        <v>0</v>
      </c>
      <c r="H81" s="487">
        <f t="shared" ref="H81:AB81" si="118">SUM(H78:H80)</f>
        <v>0</v>
      </c>
      <c r="I81" s="480"/>
      <c r="J81" s="487"/>
      <c r="K81" s="488"/>
      <c r="L81" s="488">
        <f t="shared" si="118"/>
        <v>0</v>
      </c>
      <c r="M81" s="490">
        <f t="shared" si="118"/>
        <v>0</v>
      </c>
      <c r="N81" s="480"/>
      <c r="O81" s="487"/>
      <c r="P81" s="488"/>
      <c r="Q81" s="490">
        <f t="shared" si="118"/>
        <v>0</v>
      </c>
      <c r="R81" s="490">
        <f t="shared" si="118"/>
        <v>0</v>
      </c>
      <c r="S81" s="480"/>
      <c r="T81" s="487"/>
      <c r="U81" s="488"/>
      <c r="V81" s="490">
        <f t="shared" si="118"/>
        <v>0</v>
      </c>
      <c r="W81" s="490">
        <f t="shared" si="118"/>
        <v>0</v>
      </c>
      <c r="X81" s="480"/>
      <c r="Y81" s="487"/>
      <c r="Z81" s="488"/>
      <c r="AA81" s="490">
        <f t="shared" si="118"/>
        <v>0</v>
      </c>
      <c r="AB81" s="490">
        <f t="shared" si="118"/>
        <v>0</v>
      </c>
      <c r="AC81" s="651"/>
      <c r="AD81" s="644">
        <f t="shared" si="117"/>
        <v>0</v>
      </c>
      <c r="AE81" s="644">
        <f t="shared" si="117"/>
        <v>0</v>
      </c>
      <c r="AF81" s="480"/>
      <c r="AG81" s="644">
        <f>SUM(AD81:AE81)</f>
        <v>0</v>
      </c>
      <c r="AH81" s="396"/>
    </row>
    <row r="82" spans="1:34" x14ac:dyDescent="0.25">
      <c r="A82" s="424"/>
      <c r="B82" s="425"/>
      <c r="C82" s="425"/>
      <c r="D82" s="354"/>
      <c r="G82" s="426"/>
      <c r="H82" s="427"/>
      <c r="I82" s="354"/>
      <c r="L82" s="369"/>
      <c r="M82" s="353"/>
      <c r="N82" s="354"/>
      <c r="Q82" s="349"/>
      <c r="R82" s="353"/>
      <c r="S82" s="354"/>
      <c r="V82" s="349"/>
      <c r="W82" s="353"/>
      <c r="X82" s="354"/>
      <c r="AA82" s="349"/>
      <c r="AB82" s="353"/>
      <c r="AC82" s="651"/>
      <c r="AD82" s="646"/>
      <c r="AE82" s="58"/>
      <c r="AF82" s="354"/>
      <c r="AG82" s="59"/>
      <c r="AH82" s="396"/>
    </row>
    <row r="83" spans="1:34" x14ac:dyDescent="0.25">
      <c r="A83" s="402" t="s">
        <v>189</v>
      </c>
      <c r="B83" s="403"/>
      <c r="C83" s="403"/>
      <c r="D83" s="433"/>
      <c r="E83" s="337"/>
      <c r="F83" s="313"/>
      <c r="G83" s="441"/>
      <c r="H83" s="442"/>
      <c r="I83" s="433"/>
      <c r="J83" s="337"/>
      <c r="K83" s="313"/>
      <c r="L83" s="313"/>
      <c r="M83" s="313"/>
      <c r="N83" s="354"/>
      <c r="O83" s="337"/>
      <c r="P83" s="313"/>
      <c r="Q83" s="313"/>
      <c r="R83" s="313"/>
      <c r="S83" s="354"/>
      <c r="T83" s="337"/>
      <c r="U83" s="313"/>
      <c r="V83" s="313"/>
      <c r="W83" s="313"/>
      <c r="X83" s="354"/>
      <c r="Y83" s="337"/>
      <c r="Z83" s="313"/>
      <c r="AA83" s="313"/>
      <c r="AB83" s="314"/>
      <c r="AC83" s="651"/>
      <c r="AD83" s="446"/>
      <c r="AE83" s="446"/>
      <c r="AF83" s="354"/>
      <c r="AG83" s="643"/>
      <c r="AH83" s="396"/>
    </row>
    <row r="84" spans="1:34" x14ac:dyDescent="0.25">
      <c r="A84" s="339" t="s">
        <v>187</v>
      </c>
      <c r="B84" s="432"/>
      <c r="C84" s="344"/>
      <c r="D84" s="440"/>
      <c r="E84" s="420"/>
      <c r="F84" s="344"/>
      <c r="G84" s="432"/>
      <c r="H84" s="444"/>
      <c r="I84" s="440"/>
      <c r="J84" s="420"/>
      <c r="K84" s="344"/>
      <c r="L84" s="340"/>
      <c r="M84" s="341"/>
      <c r="N84" s="343"/>
      <c r="O84" s="420"/>
      <c r="P84" s="344"/>
      <c r="Q84" s="341"/>
      <c r="R84" s="341"/>
      <c r="S84" s="343"/>
      <c r="T84" s="420"/>
      <c r="U84" s="344"/>
      <c r="V84" s="341"/>
      <c r="W84" s="341"/>
      <c r="X84" s="343"/>
      <c r="Y84" s="420"/>
      <c r="Z84" s="344"/>
      <c r="AA84" s="341"/>
      <c r="AB84" s="342"/>
      <c r="AC84" s="652"/>
      <c r="AD84" s="647"/>
      <c r="AE84" s="647"/>
      <c r="AF84" s="343"/>
      <c r="AG84" s="59"/>
      <c r="AH84" s="396"/>
    </row>
    <row r="85" spans="1:34" x14ac:dyDescent="0.25">
      <c r="A85" s="443" t="s">
        <v>282</v>
      </c>
      <c r="B85" s="407"/>
      <c r="C85" s="328"/>
      <c r="D85" s="354"/>
      <c r="E85" s="430"/>
      <c r="F85" s="437"/>
      <c r="G85" s="475"/>
      <c r="H85" s="473"/>
      <c r="I85" s="474"/>
      <c r="J85" s="493"/>
      <c r="K85" s="494"/>
      <c r="L85" s="492"/>
      <c r="M85" s="477"/>
      <c r="N85" s="474"/>
      <c r="O85" s="493"/>
      <c r="P85" s="494"/>
      <c r="Q85" s="491"/>
      <c r="R85" s="477"/>
      <c r="S85" s="474"/>
      <c r="T85" s="493"/>
      <c r="U85" s="494"/>
      <c r="V85" s="491"/>
      <c r="W85" s="477"/>
      <c r="X85" s="474"/>
      <c r="Y85" s="493"/>
      <c r="Z85" s="494"/>
      <c r="AA85" s="491"/>
      <c r="AB85" s="477"/>
      <c r="AC85" s="651"/>
      <c r="AD85" s="642">
        <f t="shared" ref="AD85:AE90" si="119">SUM(G85+L85+Q85+V85+AA85)</f>
        <v>0</v>
      </c>
      <c r="AE85" s="483">
        <f t="shared" si="119"/>
        <v>0</v>
      </c>
      <c r="AF85" s="474"/>
      <c r="AG85" s="642">
        <f>SUM(AD85:AE85)</f>
        <v>0</v>
      </c>
      <c r="AH85" s="396"/>
    </row>
    <row r="86" spans="1:34" x14ac:dyDescent="0.25">
      <c r="A86" s="431" t="s">
        <v>284</v>
      </c>
      <c r="B86" s="407"/>
      <c r="C86" s="340"/>
      <c r="D86" s="354"/>
      <c r="E86" s="430"/>
      <c r="F86" s="437"/>
      <c r="G86" s="492"/>
      <c r="H86" s="476"/>
      <c r="I86" s="474"/>
      <c r="J86" s="493"/>
      <c r="K86" s="494"/>
      <c r="L86" s="492"/>
      <c r="M86" s="477"/>
      <c r="N86" s="474"/>
      <c r="O86" s="493"/>
      <c r="P86" s="494"/>
      <c r="Q86" s="491"/>
      <c r="R86" s="477"/>
      <c r="S86" s="474"/>
      <c r="T86" s="493"/>
      <c r="U86" s="494"/>
      <c r="V86" s="491"/>
      <c r="W86" s="477"/>
      <c r="X86" s="474"/>
      <c r="Y86" s="493"/>
      <c r="Z86" s="494"/>
      <c r="AA86" s="491"/>
      <c r="AB86" s="477"/>
      <c r="AC86" s="651"/>
      <c r="AD86" s="642">
        <f t="shared" si="119"/>
        <v>0</v>
      </c>
      <c r="AE86" s="483">
        <f t="shared" si="119"/>
        <v>0</v>
      </c>
      <c r="AF86" s="474"/>
      <c r="AG86" s="642">
        <f>SUM(AD86:AE86)</f>
        <v>0</v>
      </c>
      <c r="AH86" s="396"/>
    </row>
    <row r="87" spans="1:34" x14ac:dyDescent="0.25">
      <c r="A87" s="431" t="s">
        <v>285</v>
      </c>
      <c r="B87" s="407"/>
      <c r="C87" s="340"/>
      <c r="D87" s="354"/>
      <c r="E87" s="430"/>
      <c r="F87" s="437"/>
      <c r="G87" s="492"/>
      <c r="H87" s="476"/>
      <c r="I87" s="474"/>
      <c r="J87" s="493"/>
      <c r="K87" s="494"/>
      <c r="L87" s="492"/>
      <c r="M87" s="477"/>
      <c r="N87" s="474"/>
      <c r="O87" s="493"/>
      <c r="P87" s="494"/>
      <c r="Q87" s="491"/>
      <c r="R87" s="477"/>
      <c r="S87" s="474"/>
      <c r="T87" s="493"/>
      <c r="U87" s="494"/>
      <c r="V87" s="491"/>
      <c r="W87" s="477"/>
      <c r="X87" s="474"/>
      <c r="Y87" s="493"/>
      <c r="Z87" s="494"/>
      <c r="AA87" s="491"/>
      <c r="AB87" s="477"/>
      <c r="AC87" s="651"/>
      <c r="AD87" s="642">
        <f t="shared" si="119"/>
        <v>0</v>
      </c>
      <c r="AE87" s="483">
        <f t="shared" si="119"/>
        <v>0</v>
      </c>
      <c r="AF87" s="474"/>
      <c r="AG87" s="642">
        <f>SUM(AD87:AE87)</f>
        <v>0</v>
      </c>
      <c r="AH87" s="396"/>
    </row>
    <row r="88" spans="1:34" x14ac:dyDescent="0.25">
      <c r="A88" s="431" t="s">
        <v>283</v>
      </c>
      <c r="B88" s="407"/>
      <c r="C88" s="340"/>
      <c r="D88" s="354"/>
      <c r="E88" s="430"/>
      <c r="F88" s="437"/>
      <c r="G88" s="492"/>
      <c r="H88" s="476"/>
      <c r="I88" s="474"/>
      <c r="J88" s="493"/>
      <c r="K88" s="494"/>
      <c r="L88" s="492"/>
      <c r="M88" s="477"/>
      <c r="N88" s="474"/>
      <c r="O88" s="493"/>
      <c r="P88" s="494"/>
      <c r="Q88" s="491"/>
      <c r="R88" s="477"/>
      <c r="S88" s="474"/>
      <c r="T88" s="493"/>
      <c r="U88" s="494"/>
      <c r="V88" s="491"/>
      <c r="W88" s="477"/>
      <c r="X88" s="474"/>
      <c r="Y88" s="493"/>
      <c r="Z88" s="494"/>
      <c r="AA88" s="491"/>
      <c r="AB88" s="477"/>
      <c r="AC88" s="651"/>
      <c r="AD88" s="642">
        <f t="shared" si="119"/>
        <v>0</v>
      </c>
      <c r="AE88" s="483">
        <f t="shared" si="119"/>
        <v>0</v>
      </c>
      <c r="AF88" s="474"/>
      <c r="AG88" s="642">
        <f>SUM(AD88:AE88)</f>
        <v>0</v>
      </c>
      <c r="AH88" s="396"/>
    </row>
    <row r="89" spans="1:34" x14ac:dyDescent="0.25">
      <c r="A89" s="431" t="s">
        <v>244</v>
      </c>
      <c r="B89" s="408"/>
      <c r="C89" s="409"/>
      <c r="D89" s="354"/>
      <c r="E89" s="422"/>
      <c r="F89" s="438"/>
      <c r="G89" s="492"/>
      <c r="H89" s="476"/>
      <c r="I89" s="474"/>
      <c r="J89" s="493"/>
      <c r="K89" s="494"/>
      <c r="L89" s="492"/>
      <c r="M89" s="477"/>
      <c r="N89" s="474"/>
      <c r="O89" s="493"/>
      <c r="P89" s="494"/>
      <c r="Q89" s="491"/>
      <c r="R89" s="477"/>
      <c r="S89" s="474"/>
      <c r="T89" s="493"/>
      <c r="U89" s="494"/>
      <c r="V89" s="491"/>
      <c r="W89" s="477"/>
      <c r="X89" s="474"/>
      <c r="Y89" s="493"/>
      <c r="Z89" s="494"/>
      <c r="AA89" s="491"/>
      <c r="AB89" s="477"/>
      <c r="AC89" s="651"/>
      <c r="AD89" s="642">
        <f t="shared" si="119"/>
        <v>0</v>
      </c>
      <c r="AE89" s="483">
        <f t="shared" si="119"/>
        <v>0</v>
      </c>
      <c r="AF89" s="474"/>
      <c r="AG89" s="642">
        <f>SUM(AD89:AE89)</f>
        <v>0</v>
      </c>
      <c r="AH89" s="396"/>
    </row>
    <row r="90" spans="1:34" x14ac:dyDescent="0.25">
      <c r="A90" s="331"/>
      <c r="B90" s="946" t="s">
        <v>191</v>
      </c>
      <c r="C90" s="946"/>
      <c r="D90" s="946"/>
      <c r="E90" s="946"/>
      <c r="F90" s="946"/>
      <c r="G90" s="434">
        <f>SUM(G85:G89)</f>
        <v>0</v>
      </c>
      <c r="H90" s="357">
        <f t="shared" ref="H90:AB90" si="120">SUM(H85:H89)</f>
        <v>0</v>
      </c>
      <c r="I90" s="486"/>
      <c r="J90" s="495"/>
      <c r="K90" s="496"/>
      <c r="L90" s="434">
        <f t="shared" si="120"/>
        <v>0</v>
      </c>
      <c r="M90" s="483">
        <f t="shared" si="120"/>
        <v>0</v>
      </c>
      <c r="N90" s="480"/>
      <c r="O90" s="495"/>
      <c r="P90" s="496"/>
      <c r="Q90" s="356">
        <f t="shared" si="120"/>
        <v>0</v>
      </c>
      <c r="R90" s="483">
        <f t="shared" si="120"/>
        <v>0</v>
      </c>
      <c r="S90" s="480"/>
      <c r="T90" s="495"/>
      <c r="U90" s="496"/>
      <c r="V90" s="356">
        <f t="shared" si="120"/>
        <v>0</v>
      </c>
      <c r="W90" s="483">
        <f t="shared" si="120"/>
        <v>0</v>
      </c>
      <c r="X90" s="480"/>
      <c r="Y90" s="495"/>
      <c r="Z90" s="496"/>
      <c r="AA90" s="356">
        <f t="shared" si="120"/>
        <v>0</v>
      </c>
      <c r="AB90" s="483">
        <f t="shared" si="120"/>
        <v>0</v>
      </c>
      <c r="AC90" s="651"/>
      <c r="AD90" s="59">
        <f t="shared" si="119"/>
        <v>0</v>
      </c>
      <c r="AE90" s="483">
        <f t="shared" si="119"/>
        <v>0</v>
      </c>
      <c r="AF90" s="480"/>
      <c r="AG90" s="59">
        <f>SUM(AD90+AE90)</f>
        <v>0</v>
      </c>
      <c r="AH90" s="396"/>
    </row>
    <row r="91" spans="1:34" x14ac:dyDescent="0.25">
      <c r="A91" s="339" t="s">
        <v>187</v>
      </c>
      <c r="B91" s="432"/>
      <c r="C91" s="344"/>
      <c r="D91" s="451"/>
      <c r="E91" s="420"/>
      <c r="F91" s="344"/>
      <c r="G91" s="432"/>
      <c r="H91" s="444"/>
      <c r="I91" s="451"/>
      <c r="J91" s="420"/>
      <c r="K91" s="344"/>
      <c r="L91" s="344"/>
      <c r="M91" s="345"/>
      <c r="N91" s="343"/>
      <c r="O91" s="420"/>
      <c r="P91" s="344"/>
      <c r="Q91" s="345"/>
      <c r="R91" s="345"/>
      <c r="S91" s="343"/>
      <c r="T91" s="420"/>
      <c r="U91" s="344"/>
      <c r="V91" s="345"/>
      <c r="W91" s="345"/>
      <c r="X91" s="343"/>
      <c r="Y91" s="420"/>
      <c r="Z91" s="344"/>
      <c r="AA91" s="345"/>
      <c r="AB91" s="342"/>
      <c r="AC91" s="652"/>
      <c r="AD91" s="647"/>
      <c r="AE91" s="647"/>
      <c r="AF91" s="343"/>
      <c r="AG91" s="59"/>
      <c r="AH91" s="396"/>
    </row>
    <row r="92" spans="1:34" x14ac:dyDescent="0.25">
      <c r="A92" s="443" t="s">
        <v>282</v>
      </c>
      <c r="B92" s="407"/>
      <c r="C92" s="340"/>
      <c r="D92" s="447"/>
      <c r="E92" s="430"/>
      <c r="F92" s="437"/>
      <c r="G92" s="356"/>
      <c r="H92" s="357"/>
      <c r="I92" s="486"/>
      <c r="J92" s="497"/>
      <c r="K92" s="498"/>
      <c r="L92" s="434"/>
      <c r="M92" s="483"/>
      <c r="N92" s="480"/>
      <c r="O92" s="497"/>
      <c r="P92" s="498"/>
      <c r="Q92" s="356"/>
      <c r="R92" s="483"/>
      <c r="S92" s="480"/>
      <c r="T92" s="497"/>
      <c r="U92" s="498"/>
      <c r="V92" s="356"/>
      <c r="W92" s="483"/>
      <c r="X92" s="480"/>
      <c r="Y92" s="497"/>
      <c r="Z92" s="498"/>
      <c r="AA92" s="356"/>
      <c r="AB92" s="483"/>
      <c r="AC92" s="651"/>
      <c r="AD92" s="642">
        <f t="shared" ref="AD92:AE97" si="121">SUM(G92+L92+Q92+V92+AA92)</f>
        <v>0</v>
      </c>
      <c r="AE92" s="483">
        <f t="shared" si="121"/>
        <v>0</v>
      </c>
      <c r="AF92" s="480"/>
      <c r="AG92" s="642">
        <f t="shared" ref="AG92:AG97" si="122">SUM(AD92:AE92)</f>
        <v>0</v>
      </c>
      <c r="AH92" s="396"/>
    </row>
    <row r="93" spans="1:34" x14ac:dyDescent="0.25">
      <c r="A93" s="431" t="s">
        <v>284</v>
      </c>
      <c r="B93" s="407"/>
      <c r="C93" s="340"/>
      <c r="D93" s="447"/>
      <c r="E93" s="430"/>
      <c r="F93" s="437"/>
      <c r="G93" s="356"/>
      <c r="H93" s="357"/>
      <c r="I93" s="486"/>
      <c r="J93" s="497"/>
      <c r="K93" s="498"/>
      <c r="L93" s="434"/>
      <c r="M93" s="483"/>
      <c r="N93" s="480"/>
      <c r="O93" s="497"/>
      <c r="P93" s="498"/>
      <c r="Q93" s="356"/>
      <c r="R93" s="483"/>
      <c r="S93" s="480"/>
      <c r="T93" s="497"/>
      <c r="U93" s="498"/>
      <c r="V93" s="356"/>
      <c r="W93" s="483"/>
      <c r="X93" s="480"/>
      <c r="Y93" s="497"/>
      <c r="Z93" s="498"/>
      <c r="AA93" s="356"/>
      <c r="AB93" s="483"/>
      <c r="AC93" s="651"/>
      <c r="AD93" s="642">
        <f t="shared" si="121"/>
        <v>0</v>
      </c>
      <c r="AE93" s="483">
        <f t="shared" si="121"/>
        <v>0</v>
      </c>
      <c r="AF93" s="480"/>
      <c r="AG93" s="642">
        <f t="shared" si="122"/>
        <v>0</v>
      </c>
      <c r="AH93" s="396"/>
    </row>
    <row r="94" spans="1:34" x14ac:dyDescent="0.25">
      <c r="A94" s="431" t="s">
        <v>285</v>
      </c>
      <c r="B94" s="407"/>
      <c r="C94" s="340"/>
      <c r="D94" s="447"/>
      <c r="E94" s="430"/>
      <c r="F94" s="437"/>
      <c r="G94" s="356"/>
      <c r="H94" s="357"/>
      <c r="I94" s="486"/>
      <c r="J94" s="497"/>
      <c r="K94" s="498"/>
      <c r="L94" s="434"/>
      <c r="M94" s="483"/>
      <c r="N94" s="480"/>
      <c r="O94" s="497"/>
      <c r="P94" s="498"/>
      <c r="Q94" s="356"/>
      <c r="R94" s="483"/>
      <c r="S94" s="480"/>
      <c r="T94" s="497"/>
      <c r="U94" s="498"/>
      <c r="V94" s="356"/>
      <c r="W94" s="483"/>
      <c r="X94" s="480"/>
      <c r="Y94" s="497"/>
      <c r="Z94" s="498"/>
      <c r="AA94" s="356"/>
      <c r="AB94" s="483"/>
      <c r="AC94" s="651"/>
      <c r="AD94" s="642">
        <f t="shared" si="121"/>
        <v>0</v>
      </c>
      <c r="AE94" s="483">
        <f t="shared" si="121"/>
        <v>0</v>
      </c>
      <c r="AF94" s="480"/>
      <c r="AG94" s="642">
        <f t="shared" si="122"/>
        <v>0</v>
      </c>
      <c r="AH94" s="396"/>
    </row>
    <row r="95" spans="1:34" x14ac:dyDescent="0.25">
      <c r="A95" s="431" t="s">
        <v>283</v>
      </c>
      <c r="B95" s="407"/>
      <c r="C95" s="340"/>
      <c r="D95" s="447"/>
      <c r="E95" s="430"/>
      <c r="F95" s="437"/>
      <c r="G95" s="356"/>
      <c r="H95" s="357"/>
      <c r="I95" s="486"/>
      <c r="J95" s="497"/>
      <c r="K95" s="498"/>
      <c r="L95" s="434"/>
      <c r="M95" s="483"/>
      <c r="N95" s="480"/>
      <c r="O95" s="497"/>
      <c r="P95" s="498"/>
      <c r="Q95" s="356"/>
      <c r="R95" s="483"/>
      <c r="S95" s="480"/>
      <c r="T95" s="497"/>
      <c r="U95" s="498"/>
      <c r="V95" s="356"/>
      <c r="W95" s="483"/>
      <c r="X95" s="480"/>
      <c r="Y95" s="497"/>
      <c r="Z95" s="498"/>
      <c r="AA95" s="356"/>
      <c r="AB95" s="483"/>
      <c r="AC95" s="651"/>
      <c r="AD95" s="642">
        <f t="shared" si="121"/>
        <v>0</v>
      </c>
      <c r="AE95" s="483">
        <f t="shared" si="121"/>
        <v>0</v>
      </c>
      <c r="AF95" s="480"/>
      <c r="AG95" s="642">
        <f t="shared" si="122"/>
        <v>0</v>
      </c>
      <c r="AH95" s="396"/>
    </row>
    <row r="96" spans="1:34" x14ac:dyDescent="0.25">
      <c r="A96" s="431" t="s">
        <v>244</v>
      </c>
      <c r="B96" s="408"/>
      <c r="C96" s="409"/>
      <c r="D96" s="447"/>
      <c r="E96" s="422"/>
      <c r="F96" s="438"/>
      <c r="G96" s="356"/>
      <c r="H96" s="357"/>
      <c r="I96" s="486"/>
      <c r="J96" s="497"/>
      <c r="K96" s="498"/>
      <c r="L96" s="434"/>
      <c r="M96" s="483"/>
      <c r="N96" s="480"/>
      <c r="O96" s="497"/>
      <c r="P96" s="498"/>
      <c r="Q96" s="356"/>
      <c r="R96" s="483"/>
      <c r="S96" s="480"/>
      <c r="T96" s="497"/>
      <c r="U96" s="498"/>
      <c r="V96" s="356"/>
      <c r="W96" s="483"/>
      <c r="X96" s="480"/>
      <c r="Y96" s="497"/>
      <c r="Z96" s="498"/>
      <c r="AA96" s="356"/>
      <c r="AB96" s="483"/>
      <c r="AC96" s="651"/>
      <c r="AD96" s="642">
        <f t="shared" si="121"/>
        <v>0</v>
      </c>
      <c r="AE96" s="483">
        <f t="shared" si="121"/>
        <v>0</v>
      </c>
      <c r="AF96" s="480"/>
      <c r="AG96" s="642">
        <f t="shared" si="122"/>
        <v>0</v>
      </c>
      <c r="AH96" s="396"/>
    </row>
    <row r="97" spans="1:34" x14ac:dyDescent="0.25">
      <c r="B97" s="946" t="s">
        <v>191</v>
      </c>
      <c r="C97" s="946"/>
      <c r="D97" s="946"/>
      <c r="E97" s="946"/>
      <c r="F97" s="946"/>
      <c r="G97" s="434">
        <f>SUM(G92:G96)</f>
        <v>0</v>
      </c>
      <c r="H97" s="357">
        <f t="shared" ref="H97:AB97" si="123">SUM(H92:H96)</f>
        <v>0</v>
      </c>
      <c r="I97" s="486"/>
      <c r="J97" s="495"/>
      <c r="K97" s="496"/>
      <c r="L97" s="434">
        <f t="shared" si="123"/>
        <v>0</v>
      </c>
      <c r="M97" s="483">
        <f t="shared" si="123"/>
        <v>0</v>
      </c>
      <c r="N97" s="480"/>
      <c r="O97" s="495"/>
      <c r="P97" s="496"/>
      <c r="Q97" s="356">
        <f t="shared" si="123"/>
        <v>0</v>
      </c>
      <c r="R97" s="483">
        <f t="shared" si="123"/>
        <v>0</v>
      </c>
      <c r="S97" s="480"/>
      <c r="T97" s="495"/>
      <c r="U97" s="496"/>
      <c r="V97" s="356">
        <f t="shared" si="123"/>
        <v>0</v>
      </c>
      <c r="W97" s="483">
        <f t="shared" si="123"/>
        <v>0</v>
      </c>
      <c r="X97" s="480"/>
      <c r="Y97" s="495"/>
      <c r="Z97" s="496"/>
      <c r="AA97" s="356">
        <f t="shared" si="123"/>
        <v>0</v>
      </c>
      <c r="AB97" s="483">
        <f t="shared" si="123"/>
        <v>0</v>
      </c>
      <c r="AC97" s="651"/>
      <c r="AD97" s="59">
        <f t="shared" si="121"/>
        <v>0</v>
      </c>
      <c r="AE97" s="483">
        <f t="shared" si="121"/>
        <v>0</v>
      </c>
      <c r="AF97" s="480"/>
      <c r="AG97" s="59">
        <f t="shared" si="122"/>
        <v>0</v>
      </c>
      <c r="AH97" s="396"/>
    </row>
    <row r="98" spans="1:34" ht="14.4" x14ac:dyDescent="0.3">
      <c r="A98" s="339" t="s">
        <v>187</v>
      </c>
      <c r="B98" s="432"/>
      <c r="C98" s="344"/>
      <c r="D98" s="451"/>
      <c r="E98" s="420"/>
      <c r="F98" s="344"/>
      <c r="G98" s="499"/>
      <c r="H98" s="500"/>
      <c r="I98" s="501"/>
      <c r="J98" s="502"/>
      <c r="K98" s="503"/>
      <c r="L98" s="504"/>
      <c r="M98" s="505"/>
      <c r="N98" s="506"/>
      <c r="O98" s="502"/>
      <c r="P98" s="503"/>
      <c r="Q98" s="505"/>
      <c r="R98" s="505"/>
      <c r="S98" s="506"/>
      <c r="T98" s="502"/>
      <c r="U98" s="503"/>
      <c r="V98" s="505"/>
      <c r="W98" s="505"/>
      <c r="X98" s="506"/>
      <c r="Y98" s="502"/>
      <c r="Z98" s="503"/>
      <c r="AA98" s="505"/>
      <c r="AB98" s="507"/>
      <c r="AC98" s="652"/>
      <c r="AD98" s="647"/>
      <c r="AE98" s="647"/>
      <c r="AF98" s="506"/>
      <c r="AG98" s="648"/>
      <c r="AH98" s="396"/>
    </row>
    <row r="99" spans="1:34" x14ac:dyDescent="0.25">
      <c r="A99" s="443" t="s">
        <v>282</v>
      </c>
      <c r="B99" s="407"/>
      <c r="C99" s="340"/>
      <c r="D99" s="447"/>
      <c r="E99" s="430"/>
      <c r="F99" s="437"/>
      <c r="G99" s="356"/>
      <c r="H99" s="357"/>
      <c r="I99" s="486"/>
      <c r="J99" s="497"/>
      <c r="K99" s="498"/>
      <c r="L99" s="434"/>
      <c r="M99" s="483"/>
      <c r="N99" s="480"/>
      <c r="O99" s="497"/>
      <c r="P99" s="498"/>
      <c r="Q99" s="356"/>
      <c r="R99" s="483"/>
      <c r="S99" s="480"/>
      <c r="T99" s="497"/>
      <c r="U99" s="498"/>
      <c r="V99" s="356"/>
      <c r="W99" s="483"/>
      <c r="X99" s="480"/>
      <c r="Y99" s="497"/>
      <c r="Z99" s="498"/>
      <c r="AA99" s="356"/>
      <c r="AB99" s="483"/>
      <c r="AC99" s="651"/>
      <c r="AD99" s="642">
        <f t="shared" ref="AD99:AE104" si="124">SUM(G99+L99+Q99+V99+AA99)</f>
        <v>0</v>
      </c>
      <c r="AE99" s="483">
        <f t="shared" si="124"/>
        <v>0</v>
      </c>
      <c r="AF99" s="480"/>
      <c r="AG99" s="642">
        <f t="shared" ref="AG99:AG104" si="125">SUM(AD99:AE99)</f>
        <v>0</v>
      </c>
      <c r="AH99" s="396"/>
    </row>
    <row r="100" spans="1:34" x14ac:dyDescent="0.25">
      <c r="A100" s="431" t="s">
        <v>284</v>
      </c>
      <c r="B100" s="407"/>
      <c r="C100" s="340"/>
      <c r="D100" s="447"/>
      <c r="E100" s="430"/>
      <c r="F100" s="437"/>
      <c r="G100" s="356"/>
      <c r="H100" s="357"/>
      <c r="I100" s="486"/>
      <c r="J100" s="497"/>
      <c r="K100" s="498"/>
      <c r="L100" s="434"/>
      <c r="M100" s="483"/>
      <c r="N100" s="480"/>
      <c r="O100" s="497"/>
      <c r="P100" s="498"/>
      <c r="Q100" s="356"/>
      <c r="R100" s="483"/>
      <c r="S100" s="480"/>
      <c r="T100" s="497"/>
      <c r="U100" s="498"/>
      <c r="V100" s="356"/>
      <c r="W100" s="483"/>
      <c r="X100" s="480"/>
      <c r="Y100" s="497"/>
      <c r="Z100" s="498"/>
      <c r="AA100" s="356"/>
      <c r="AB100" s="483"/>
      <c r="AC100" s="651"/>
      <c r="AD100" s="642">
        <f t="shared" si="124"/>
        <v>0</v>
      </c>
      <c r="AE100" s="483">
        <f t="shared" si="124"/>
        <v>0</v>
      </c>
      <c r="AF100" s="480"/>
      <c r="AG100" s="642">
        <f t="shared" si="125"/>
        <v>0</v>
      </c>
      <c r="AH100" s="396"/>
    </row>
    <row r="101" spans="1:34" x14ac:dyDescent="0.25">
      <c r="A101" s="431" t="s">
        <v>285</v>
      </c>
      <c r="B101" s="407"/>
      <c r="C101" s="340"/>
      <c r="D101" s="447"/>
      <c r="E101" s="430"/>
      <c r="F101" s="437"/>
      <c r="G101" s="356"/>
      <c r="H101" s="357"/>
      <c r="I101" s="486"/>
      <c r="J101" s="497"/>
      <c r="K101" s="498"/>
      <c r="L101" s="434"/>
      <c r="M101" s="483"/>
      <c r="N101" s="480"/>
      <c r="O101" s="497"/>
      <c r="P101" s="498"/>
      <c r="Q101" s="356"/>
      <c r="R101" s="483"/>
      <c r="S101" s="480"/>
      <c r="T101" s="497"/>
      <c r="U101" s="498"/>
      <c r="V101" s="356"/>
      <c r="W101" s="483"/>
      <c r="X101" s="480"/>
      <c r="Y101" s="497"/>
      <c r="Z101" s="498"/>
      <c r="AA101" s="356"/>
      <c r="AB101" s="483"/>
      <c r="AC101" s="651"/>
      <c r="AD101" s="642">
        <f t="shared" si="124"/>
        <v>0</v>
      </c>
      <c r="AE101" s="483">
        <f t="shared" si="124"/>
        <v>0</v>
      </c>
      <c r="AF101" s="480"/>
      <c r="AG101" s="642">
        <f t="shared" si="125"/>
        <v>0</v>
      </c>
      <c r="AH101" s="396"/>
    </row>
    <row r="102" spans="1:34" x14ac:dyDescent="0.25">
      <c r="A102" s="431" t="s">
        <v>283</v>
      </c>
      <c r="B102" s="407"/>
      <c r="C102" s="340"/>
      <c r="D102" s="447"/>
      <c r="E102" s="430"/>
      <c r="F102" s="437"/>
      <c r="G102" s="356"/>
      <c r="H102" s="357"/>
      <c r="I102" s="486"/>
      <c r="J102" s="497"/>
      <c r="K102" s="498"/>
      <c r="L102" s="434"/>
      <c r="M102" s="483"/>
      <c r="N102" s="480"/>
      <c r="O102" s="497"/>
      <c r="P102" s="498"/>
      <c r="Q102" s="356"/>
      <c r="R102" s="483"/>
      <c r="S102" s="480"/>
      <c r="T102" s="497"/>
      <c r="U102" s="498"/>
      <c r="V102" s="356"/>
      <c r="W102" s="483"/>
      <c r="X102" s="480"/>
      <c r="Y102" s="497"/>
      <c r="Z102" s="498"/>
      <c r="AA102" s="356"/>
      <c r="AB102" s="483"/>
      <c r="AC102" s="651"/>
      <c r="AD102" s="642">
        <f t="shared" si="124"/>
        <v>0</v>
      </c>
      <c r="AE102" s="483">
        <f t="shared" si="124"/>
        <v>0</v>
      </c>
      <c r="AF102" s="480"/>
      <c r="AG102" s="642">
        <f t="shared" si="125"/>
        <v>0</v>
      </c>
      <c r="AH102" s="396"/>
    </row>
    <row r="103" spans="1:34" x14ac:dyDescent="0.25">
      <c r="A103" s="431" t="s">
        <v>244</v>
      </c>
      <c r="B103" s="408"/>
      <c r="C103" s="409"/>
      <c r="D103" s="447"/>
      <c r="E103" s="422"/>
      <c r="F103" s="438"/>
      <c r="G103" s="356"/>
      <c r="H103" s="357"/>
      <c r="I103" s="486"/>
      <c r="J103" s="497"/>
      <c r="K103" s="498"/>
      <c r="L103" s="434"/>
      <c r="M103" s="483"/>
      <c r="N103" s="480"/>
      <c r="O103" s="497"/>
      <c r="P103" s="498"/>
      <c r="Q103" s="356"/>
      <c r="R103" s="483"/>
      <c r="S103" s="480"/>
      <c r="T103" s="497"/>
      <c r="U103" s="498"/>
      <c r="V103" s="356"/>
      <c r="W103" s="483"/>
      <c r="X103" s="480"/>
      <c r="Y103" s="497"/>
      <c r="Z103" s="498"/>
      <c r="AA103" s="356"/>
      <c r="AB103" s="483"/>
      <c r="AC103" s="651"/>
      <c r="AD103" s="642">
        <f t="shared" si="124"/>
        <v>0</v>
      </c>
      <c r="AE103" s="483">
        <f t="shared" si="124"/>
        <v>0</v>
      </c>
      <c r="AF103" s="480"/>
      <c r="AG103" s="642">
        <f t="shared" si="125"/>
        <v>0</v>
      </c>
      <c r="AH103" s="396"/>
    </row>
    <row r="104" spans="1:34" x14ac:dyDescent="0.25">
      <c r="B104" s="946" t="s">
        <v>191</v>
      </c>
      <c r="C104" s="946"/>
      <c r="D104" s="946"/>
      <c r="E104" s="946"/>
      <c r="F104" s="946"/>
      <c r="G104" s="434">
        <f>SUM(G99:G103)</f>
        <v>0</v>
      </c>
      <c r="H104" s="357">
        <f t="shared" ref="H104:AB104" si="126">SUM(H99:H103)</f>
        <v>0</v>
      </c>
      <c r="I104" s="486"/>
      <c r="J104" s="495"/>
      <c r="K104" s="496"/>
      <c r="L104" s="434">
        <f t="shared" si="126"/>
        <v>0</v>
      </c>
      <c r="M104" s="483">
        <f t="shared" si="126"/>
        <v>0</v>
      </c>
      <c r="N104" s="480"/>
      <c r="O104" s="495"/>
      <c r="P104" s="496"/>
      <c r="Q104" s="356">
        <f t="shared" si="126"/>
        <v>0</v>
      </c>
      <c r="R104" s="483">
        <f t="shared" si="126"/>
        <v>0</v>
      </c>
      <c r="S104" s="480"/>
      <c r="T104" s="495"/>
      <c r="U104" s="496"/>
      <c r="V104" s="356">
        <f t="shared" si="126"/>
        <v>0</v>
      </c>
      <c r="W104" s="483">
        <f t="shared" si="126"/>
        <v>0</v>
      </c>
      <c r="X104" s="480"/>
      <c r="Y104" s="495"/>
      <c r="Z104" s="496"/>
      <c r="AA104" s="356">
        <f t="shared" si="126"/>
        <v>0</v>
      </c>
      <c r="AB104" s="483">
        <f t="shared" si="126"/>
        <v>0</v>
      </c>
      <c r="AC104" s="651"/>
      <c r="AD104" s="59">
        <f t="shared" si="124"/>
        <v>0</v>
      </c>
      <c r="AE104" s="483">
        <f t="shared" si="124"/>
        <v>0</v>
      </c>
      <c r="AF104" s="480"/>
      <c r="AG104" s="59">
        <f t="shared" si="125"/>
        <v>0</v>
      </c>
      <c r="AH104" s="396"/>
    </row>
    <row r="105" spans="1:34" ht="14.4" x14ac:dyDescent="0.3">
      <c r="A105" s="339" t="s">
        <v>187</v>
      </c>
      <c r="B105" s="432"/>
      <c r="C105" s="344"/>
      <c r="D105" s="451"/>
      <c r="E105" s="420"/>
      <c r="F105" s="344"/>
      <c r="G105" s="499"/>
      <c r="H105" s="500"/>
      <c r="I105" s="501"/>
      <c r="J105" s="502"/>
      <c r="K105" s="503"/>
      <c r="L105" s="504"/>
      <c r="M105" s="505"/>
      <c r="N105" s="506"/>
      <c r="O105" s="502"/>
      <c r="P105" s="503"/>
      <c r="Q105" s="505"/>
      <c r="R105" s="505"/>
      <c r="S105" s="506"/>
      <c r="T105" s="502"/>
      <c r="U105" s="503"/>
      <c r="V105" s="505"/>
      <c r="W105" s="505"/>
      <c r="X105" s="506"/>
      <c r="Y105" s="502"/>
      <c r="Z105" s="503"/>
      <c r="AA105" s="505"/>
      <c r="AB105" s="507"/>
      <c r="AC105" s="652"/>
      <c r="AD105" s="647"/>
      <c r="AE105" s="647"/>
      <c r="AF105" s="506"/>
      <c r="AG105" s="648"/>
      <c r="AH105" s="396"/>
    </row>
    <row r="106" spans="1:34" x14ac:dyDescent="0.25">
      <c r="A106" s="443" t="s">
        <v>282</v>
      </c>
      <c r="B106" s="407"/>
      <c r="C106" s="340"/>
      <c r="D106" s="447"/>
      <c r="E106" s="430"/>
      <c r="F106" s="437"/>
      <c r="G106" s="356"/>
      <c r="H106" s="357"/>
      <c r="I106" s="486"/>
      <c r="J106" s="497"/>
      <c r="K106" s="498"/>
      <c r="L106" s="434"/>
      <c r="M106" s="483"/>
      <c r="N106" s="480"/>
      <c r="O106" s="497"/>
      <c r="P106" s="498"/>
      <c r="Q106" s="356"/>
      <c r="R106" s="483"/>
      <c r="S106" s="480"/>
      <c r="T106" s="497"/>
      <c r="U106" s="498"/>
      <c r="V106" s="356"/>
      <c r="W106" s="483"/>
      <c r="X106" s="480"/>
      <c r="Y106" s="497"/>
      <c r="Z106" s="498"/>
      <c r="AA106" s="356"/>
      <c r="AB106" s="483"/>
      <c r="AC106" s="651"/>
      <c r="AD106" s="642">
        <f t="shared" ref="AD106:AE112" si="127">SUM(G106+L106+Q106+V106+AA106)</f>
        <v>0</v>
      </c>
      <c r="AE106" s="483">
        <f t="shared" si="127"/>
        <v>0</v>
      </c>
      <c r="AF106" s="480"/>
      <c r="AG106" s="642">
        <f t="shared" ref="AG106:AG112" si="128">SUM(AD106:AE106)</f>
        <v>0</v>
      </c>
      <c r="AH106" s="396"/>
    </row>
    <row r="107" spans="1:34" x14ac:dyDescent="0.25">
      <c r="A107" s="431" t="s">
        <v>284</v>
      </c>
      <c r="B107" s="407"/>
      <c r="C107" s="340"/>
      <c r="D107" s="447"/>
      <c r="E107" s="430"/>
      <c r="F107" s="437"/>
      <c r="G107" s="356"/>
      <c r="H107" s="357"/>
      <c r="I107" s="486"/>
      <c r="J107" s="497"/>
      <c r="K107" s="498"/>
      <c r="L107" s="434"/>
      <c r="M107" s="483"/>
      <c r="N107" s="480"/>
      <c r="O107" s="497"/>
      <c r="P107" s="498"/>
      <c r="Q107" s="356"/>
      <c r="R107" s="483"/>
      <c r="S107" s="480"/>
      <c r="T107" s="497"/>
      <c r="U107" s="498"/>
      <c r="V107" s="356"/>
      <c r="W107" s="483"/>
      <c r="X107" s="480"/>
      <c r="Y107" s="497"/>
      <c r="Z107" s="498"/>
      <c r="AA107" s="356"/>
      <c r="AB107" s="483"/>
      <c r="AC107" s="651"/>
      <c r="AD107" s="642">
        <f t="shared" si="127"/>
        <v>0</v>
      </c>
      <c r="AE107" s="483">
        <f t="shared" si="127"/>
        <v>0</v>
      </c>
      <c r="AF107" s="480"/>
      <c r="AG107" s="642">
        <f t="shared" si="128"/>
        <v>0</v>
      </c>
      <c r="AH107" s="396"/>
    </row>
    <row r="108" spans="1:34" x14ac:dyDescent="0.25">
      <c r="A108" s="431" t="s">
        <v>285</v>
      </c>
      <c r="B108" s="407"/>
      <c r="C108" s="340"/>
      <c r="D108" s="447"/>
      <c r="E108" s="430"/>
      <c r="F108" s="437"/>
      <c r="G108" s="356"/>
      <c r="H108" s="357"/>
      <c r="I108" s="486"/>
      <c r="J108" s="497"/>
      <c r="K108" s="498"/>
      <c r="L108" s="434"/>
      <c r="M108" s="483"/>
      <c r="N108" s="480"/>
      <c r="O108" s="497"/>
      <c r="P108" s="498"/>
      <c r="Q108" s="356"/>
      <c r="R108" s="483"/>
      <c r="S108" s="480"/>
      <c r="T108" s="497"/>
      <c r="U108" s="498"/>
      <c r="V108" s="356"/>
      <c r="W108" s="483"/>
      <c r="X108" s="480"/>
      <c r="Y108" s="497"/>
      <c r="Z108" s="498"/>
      <c r="AA108" s="356"/>
      <c r="AB108" s="483"/>
      <c r="AC108" s="651"/>
      <c r="AD108" s="642">
        <f t="shared" si="127"/>
        <v>0</v>
      </c>
      <c r="AE108" s="483">
        <f t="shared" si="127"/>
        <v>0</v>
      </c>
      <c r="AF108" s="480"/>
      <c r="AG108" s="642">
        <f t="shared" si="128"/>
        <v>0</v>
      </c>
      <c r="AH108" s="396"/>
    </row>
    <row r="109" spans="1:34" x14ac:dyDescent="0.25">
      <c r="A109" s="431" t="s">
        <v>283</v>
      </c>
      <c r="B109" s="407"/>
      <c r="C109" s="340"/>
      <c r="D109" s="447"/>
      <c r="E109" s="430"/>
      <c r="F109" s="437"/>
      <c r="G109" s="356"/>
      <c r="H109" s="357"/>
      <c r="I109" s="486"/>
      <c r="J109" s="497"/>
      <c r="K109" s="498"/>
      <c r="L109" s="434"/>
      <c r="M109" s="483"/>
      <c r="N109" s="480"/>
      <c r="O109" s="497"/>
      <c r="P109" s="498"/>
      <c r="Q109" s="356"/>
      <c r="R109" s="483"/>
      <c r="S109" s="480"/>
      <c r="T109" s="497"/>
      <c r="U109" s="498"/>
      <c r="V109" s="356"/>
      <c r="W109" s="483"/>
      <c r="X109" s="480"/>
      <c r="Y109" s="497"/>
      <c r="Z109" s="498"/>
      <c r="AA109" s="356"/>
      <c r="AB109" s="483"/>
      <c r="AC109" s="651"/>
      <c r="AD109" s="642">
        <f t="shared" si="127"/>
        <v>0</v>
      </c>
      <c r="AE109" s="483">
        <f t="shared" si="127"/>
        <v>0</v>
      </c>
      <c r="AF109" s="480"/>
      <c r="AG109" s="642">
        <f t="shared" si="128"/>
        <v>0</v>
      </c>
      <c r="AH109" s="396"/>
    </row>
    <row r="110" spans="1:34" x14ac:dyDescent="0.25">
      <c r="A110" s="431" t="s">
        <v>244</v>
      </c>
      <c r="B110" s="408"/>
      <c r="C110" s="409"/>
      <c r="D110" s="447"/>
      <c r="E110" s="422"/>
      <c r="F110" s="438"/>
      <c r="G110" s="356"/>
      <c r="H110" s="483"/>
      <c r="I110" s="486"/>
      <c r="J110" s="497"/>
      <c r="K110" s="498"/>
      <c r="L110" s="434"/>
      <c r="M110" s="483"/>
      <c r="N110" s="480"/>
      <c r="O110" s="497"/>
      <c r="P110" s="498"/>
      <c r="Q110" s="356"/>
      <c r="R110" s="483"/>
      <c r="S110" s="480"/>
      <c r="T110" s="497"/>
      <c r="U110" s="498"/>
      <c r="V110" s="356"/>
      <c r="W110" s="483"/>
      <c r="X110" s="480"/>
      <c r="Y110" s="497"/>
      <c r="Z110" s="498"/>
      <c r="AA110" s="356"/>
      <c r="AB110" s="483"/>
      <c r="AC110" s="651"/>
      <c r="AD110" s="642">
        <f t="shared" si="127"/>
        <v>0</v>
      </c>
      <c r="AE110" s="483">
        <f t="shared" si="127"/>
        <v>0</v>
      </c>
      <c r="AF110" s="480"/>
      <c r="AG110" s="642">
        <f t="shared" si="128"/>
        <v>0</v>
      </c>
      <c r="AH110" s="396"/>
    </row>
    <row r="111" spans="1:34" x14ac:dyDescent="0.25">
      <c r="B111" s="946" t="s">
        <v>191</v>
      </c>
      <c r="C111" s="946"/>
      <c r="D111" s="946"/>
      <c r="E111" s="946"/>
      <c r="F111" s="946"/>
      <c r="G111" s="434">
        <f>SUM(G106:G110)</f>
        <v>0</v>
      </c>
      <c r="H111" s="357">
        <f t="shared" ref="H111:AB111" si="129">SUM(H106:H110)</f>
        <v>0</v>
      </c>
      <c r="I111" s="486"/>
      <c r="J111" s="495"/>
      <c r="K111" s="496"/>
      <c r="L111" s="434">
        <f t="shared" si="129"/>
        <v>0</v>
      </c>
      <c r="M111" s="483">
        <f t="shared" si="129"/>
        <v>0</v>
      </c>
      <c r="N111" s="480"/>
      <c r="O111" s="495"/>
      <c r="P111" s="496"/>
      <c r="Q111" s="356">
        <f t="shared" si="129"/>
        <v>0</v>
      </c>
      <c r="R111" s="483">
        <f t="shared" si="129"/>
        <v>0</v>
      </c>
      <c r="S111" s="480"/>
      <c r="T111" s="495"/>
      <c r="U111" s="496"/>
      <c r="V111" s="356">
        <f t="shared" si="129"/>
        <v>0</v>
      </c>
      <c r="W111" s="483">
        <f t="shared" si="129"/>
        <v>0</v>
      </c>
      <c r="X111" s="480"/>
      <c r="Y111" s="495"/>
      <c r="Z111" s="496"/>
      <c r="AA111" s="356">
        <f t="shared" si="129"/>
        <v>0</v>
      </c>
      <c r="AB111" s="483">
        <f t="shared" si="129"/>
        <v>0</v>
      </c>
      <c r="AC111" s="651"/>
      <c r="AD111" s="59">
        <f t="shared" si="127"/>
        <v>0</v>
      </c>
      <c r="AE111" s="483">
        <f t="shared" si="127"/>
        <v>0</v>
      </c>
      <c r="AF111" s="480"/>
      <c r="AG111" s="59">
        <f t="shared" si="128"/>
        <v>0</v>
      </c>
      <c r="AH111" s="396"/>
    </row>
    <row r="112" spans="1:34" x14ac:dyDescent="0.25">
      <c r="A112" s="942" t="s">
        <v>98</v>
      </c>
      <c r="B112" s="944"/>
      <c r="C112" s="944"/>
      <c r="D112" s="944"/>
      <c r="E112" s="944"/>
      <c r="F112" s="944"/>
      <c r="G112" s="484">
        <f>G111+G104+G97+G90</f>
        <v>0</v>
      </c>
      <c r="H112" s="484">
        <f>H111+H104+H97+H90</f>
        <v>0</v>
      </c>
      <c r="I112" s="480"/>
      <c r="J112" s="508"/>
      <c r="K112" s="509"/>
      <c r="L112" s="489">
        <f>L111+L104+L97+L90</f>
        <v>0</v>
      </c>
      <c r="M112" s="489">
        <f>M111+M104+M97+M90</f>
        <v>0</v>
      </c>
      <c r="N112" s="480"/>
      <c r="O112" s="508"/>
      <c r="P112" s="509"/>
      <c r="Q112" s="484">
        <f>Q111+Q104+Q97+Q90</f>
        <v>0</v>
      </c>
      <c r="R112" s="484">
        <f>R111+R104+R97+R90</f>
        <v>0</v>
      </c>
      <c r="S112" s="480"/>
      <c r="T112" s="508"/>
      <c r="U112" s="509"/>
      <c r="V112" s="484">
        <f>V111+V104+V97+V90</f>
        <v>0</v>
      </c>
      <c r="W112" s="484">
        <f>W111+W104+W97+W90</f>
        <v>0</v>
      </c>
      <c r="X112" s="480"/>
      <c r="Y112" s="508"/>
      <c r="Z112" s="509"/>
      <c r="AA112" s="484">
        <f>AA111+AA104+AA97+AA90</f>
        <v>0</v>
      </c>
      <c r="AB112" s="484">
        <f>AB111+AB104+AB97+AB90</f>
        <v>0</v>
      </c>
      <c r="AC112" s="651"/>
      <c r="AD112" s="644">
        <f t="shared" si="127"/>
        <v>0</v>
      </c>
      <c r="AE112" s="644">
        <f t="shared" si="127"/>
        <v>0</v>
      </c>
      <c r="AF112" s="480"/>
      <c r="AG112" s="644">
        <f t="shared" si="128"/>
        <v>0</v>
      </c>
      <c r="AH112" s="396"/>
    </row>
    <row r="113" spans="1:1055" s="445" customFormat="1" x14ac:dyDescent="0.25">
      <c r="A113" s="320"/>
      <c r="B113" s="321"/>
      <c r="C113" s="321"/>
      <c r="D113" s="354"/>
      <c r="E113" s="332"/>
      <c r="F113" s="332"/>
      <c r="G113" s="510"/>
      <c r="H113" s="510"/>
      <c r="I113" s="480"/>
      <c r="J113" s="511"/>
      <c r="K113" s="511"/>
      <c r="L113" s="510"/>
      <c r="M113" s="510"/>
      <c r="N113" s="512"/>
      <c r="O113" s="511"/>
      <c r="P113" s="511"/>
      <c r="Q113" s="510"/>
      <c r="R113" s="510"/>
      <c r="S113" s="512"/>
      <c r="T113" s="511"/>
      <c r="U113" s="511"/>
      <c r="V113" s="510"/>
      <c r="W113" s="510"/>
      <c r="X113" s="627"/>
      <c r="Y113" s="511"/>
      <c r="Z113" s="511"/>
      <c r="AA113" s="510"/>
      <c r="AB113" s="510"/>
      <c r="AC113" s="680"/>
      <c r="AD113" s="679"/>
      <c r="AE113" s="349"/>
      <c r="AF113" s="627"/>
      <c r="AG113" s="13"/>
      <c r="AH113" s="396"/>
      <c r="AI113" s="305"/>
      <c r="AJ113" s="305"/>
      <c r="AK113" s="305"/>
      <c r="AL113" s="305"/>
      <c r="AM113" s="305"/>
      <c r="AN113" s="305"/>
      <c r="AO113" s="305"/>
      <c r="AP113" s="305"/>
      <c r="AQ113" s="305"/>
      <c r="AR113" s="305"/>
      <c r="AS113" s="305"/>
      <c r="AT113" s="305"/>
      <c r="AU113" s="305"/>
      <c r="AV113" s="305"/>
      <c r="AW113" s="305"/>
      <c r="AX113" s="305"/>
      <c r="AY113" s="305"/>
      <c r="AZ113" s="305"/>
      <c r="BA113" s="305"/>
      <c r="BB113" s="305"/>
      <c r="BC113" s="305"/>
      <c r="BD113" s="305"/>
      <c r="BE113" s="305"/>
      <c r="BF113" s="305"/>
      <c r="BG113" s="305"/>
      <c r="BH113" s="305"/>
      <c r="BI113" s="305"/>
      <c r="BJ113" s="305"/>
      <c r="BK113" s="305"/>
      <c r="BL113" s="305"/>
      <c r="BM113" s="305"/>
      <c r="BN113" s="305"/>
      <c r="BO113" s="305"/>
      <c r="BP113" s="305"/>
      <c r="BQ113" s="305"/>
      <c r="BR113" s="305"/>
      <c r="BS113" s="305"/>
      <c r="BT113" s="305"/>
      <c r="BU113" s="305"/>
      <c r="BV113" s="305"/>
      <c r="BW113" s="305"/>
      <c r="BX113" s="305"/>
      <c r="BY113" s="305"/>
      <c r="BZ113" s="305"/>
      <c r="CA113" s="305"/>
      <c r="CB113" s="305"/>
      <c r="CC113" s="305"/>
      <c r="CD113" s="305"/>
      <c r="CE113" s="305"/>
      <c r="CF113" s="305"/>
      <c r="CG113" s="305"/>
      <c r="CH113" s="305"/>
      <c r="CI113" s="305"/>
      <c r="CJ113" s="305"/>
      <c r="CK113" s="305"/>
      <c r="CL113" s="305"/>
      <c r="CM113" s="305"/>
      <c r="CN113" s="305"/>
      <c r="CO113" s="305"/>
      <c r="CP113" s="305"/>
      <c r="CQ113" s="305"/>
      <c r="CR113" s="305"/>
      <c r="CS113" s="305"/>
      <c r="CT113" s="305"/>
      <c r="CU113" s="305"/>
      <c r="CV113" s="305"/>
      <c r="CW113" s="305"/>
      <c r="CX113" s="305"/>
      <c r="CY113" s="305"/>
      <c r="CZ113" s="305"/>
      <c r="DA113" s="305"/>
      <c r="DB113" s="305"/>
      <c r="DC113" s="305"/>
      <c r="DD113" s="305"/>
      <c r="DE113" s="305"/>
      <c r="DF113" s="305"/>
      <c r="DG113" s="305"/>
      <c r="DH113" s="305"/>
      <c r="DI113" s="305"/>
      <c r="DJ113" s="305"/>
      <c r="DK113" s="305"/>
      <c r="DL113" s="305"/>
      <c r="DM113" s="305"/>
      <c r="DN113" s="305"/>
      <c r="DO113" s="305"/>
      <c r="DP113" s="305"/>
      <c r="DQ113" s="305"/>
      <c r="DR113" s="305"/>
      <c r="DS113" s="305"/>
      <c r="DT113" s="305"/>
      <c r="DU113" s="305"/>
      <c r="DV113" s="305"/>
      <c r="DW113" s="305"/>
      <c r="DX113" s="305"/>
      <c r="DY113" s="305"/>
      <c r="DZ113" s="305"/>
      <c r="EA113" s="305"/>
      <c r="EB113" s="305"/>
      <c r="EC113" s="305"/>
      <c r="ED113" s="305"/>
      <c r="EE113" s="305"/>
      <c r="EF113" s="305"/>
      <c r="EG113" s="305"/>
      <c r="EH113" s="305"/>
      <c r="EI113" s="305"/>
      <c r="EJ113" s="305"/>
      <c r="EK113" s="305"/>
      <c r="EL113" s="305"/>
      <c r="EM113" s="305"/>
      <c r="EN113" s="305"/>
      <c r="EO113" s="305"/>
      <c r="EP113" s="305"/>
      <c r="EQ113" s="305"/>
      <c r="ER113" s="305"/>
      <c r="ES113" s="305"/>
      <c r="ET113" s="305"/>
      <c r="EU113" s="305"/>
      <c r="EV113" s="305"/>
      <c r="EW113" s="305"/>
      <c r="EX113" s="305"/>
      <c r="EY113" s="305"/>
      <c r="EZ113" s="305"/>
      <c r="FA113" s="305"/>
      <c r="FB113" s="305"/>
      <c r="FC113" s="305"/>
      <c r="FD113" s="305"/>
      <c r="FE113" s="305"/>
      <c r="FF113" s="305"/>
      <c r="FG113" s="305"/>
      <c r="FH113" s="305"/>
      <c r="FI113" s="305"/>
      <c r="FJ113" s="305"/>
      <c r="FK113" s="305"/>
      <c r="FL113" s="305"/>
      <c r="FM113" s="305"/>
      <c r="FN113" s="305"/>
      <c r="FO113" s="305"/>
      <c r="FP113" s="305"/>
      <c r="FQ113" s="305"/>
      <c r="FR113" s="305"/>
      <c r="FS113" s="305"/>
      <c r="FT113" s="305"/>
      <c r="FU113" s="305"/>
      <c r="FV113" s="305"/>
      <c r="FW113" s="305"/>
      <c r="FX113" s="305"/>
      <c r="FY113" s="305"/>
      <c r="FZ113" s="305"/>
      <c r="GA113" s="305"/>
      <c r="GB113" s="305"/>
      <c r="GC113" s="305"/>
      <c r="GD113" s="305"/>
      <c r="GE113" s="305"/>
      <c r="GF113" s="305"/>
      <c r="GG113" s="305"/>
      <c r="GH113" s="305"/>
      <c r="GI113" s="305"/>
      <c r="GJ113" s="305"/>
      <c r="GK113" s="305"/>
      <c r="GL113" s="305"/>
      <c r="GM113" s="305"/>
      <c r="GN113" s="305"/>
      <c r="GO113" s="305"/>
      <c r="GP113" s="305"/>
      <c r="GQ113" s="305"/>
      <c r="GR113" s="305"/>
      <c r="GS113" s="305"/>
      <c r="GT113" s="305"/>
      <c r="GU113" s="305"/>
      <c r="GV113" s="305"/>
      <c r="GW113" s="305"/>
      <c r="GX113" s="305"/>
      <c r="GY113" s="305"/>
      <c r="GZ113" s="305"/>
      <c r="HA113" s="305"/>
      <c r="HB113" s="305"/>
      <c r="HC113" s="305"/>
      <c r="HD113" s="305"/>
      <c r="HE113" s="305"/>
      <c r="HF113" s="305"/>
      <c r="HG113" s="305"/>
      <c r="HH113" s="305"/>
      <c r="HI113" s="305"/>
      <c r="HJ113" s="305"/>
      <c r="HK113" s="305"/>
      <c r="HL113" s="305"/>
      <c r="HM113" s="305"/>
      <c r="HN113" s="305"/>
      <c r="HO113" s="305"/>
      <c r="HP113" s="305"/>
      <c r="HQ113" s="305"/>
      <c r="HR113" s="305"/>
      <c r="HS113" s="305"/>
      <c r="HT113" s="305"/>
      <c r="HU113" s="305"/>
      <c r="HV113" s="305"/>
      <c r="HW113" s="305"/>
      <c r="HX113" s="305"/>
      <c r="HY113" s="305"/>
      <c r="HZ113" s="305"/>
      <c r="IA113" s="305"/>
      <c r="IB113" s="305"/>
      <c r="IC113" s="305"/>
      <c r="ID113" s="305"/>
      <c r="IE113" s="305"/>
      <c r="IF113" s="305"/>
      <c r="IG113" s="305"/>
      <c r="IH113" s="305"/>
      <c r="II113" s="305"/>
      <c r="IJ113" s="305"/>
      <c r="IK113" s="305"/>
      <c r="IL113" s="305"/>
      <c r="IM113" s="305"/>
      <c r="IN113" s="305"/>
      <c r="IO113" s="305"/>
      <c r="IP113" s="305"/>
      <c r="IQ113" s="305"/>
      <c r="IR113" s="305"/>
      <c r="IS113" s="305"/>
      <c r="IT113" s="305"/>
      <c r="IU113" s="305"/>
      <c r="IV113" s="305"/>
      <c r="IW113" s="305"/>
      <c r="IX113" s="305"/>
      <c r="IY113" s="305"/>
      <c r="IZ113" s="305"/>
      <c r="JA113" s="305"/>
      <c r="JB113" s="305"/>
      <c r="JC113" s="305"/>
      <c r="JD113" s="305"/>
      <c r="JE113" s="305"/>
      <c r="JF113" s="305"/>
      <c r="JG113" s="305"/>
      <c r="JH113" s="305"/>
      <c r="JI113" s="305"/>
      <c r="JJ113" s="305"/>
      <c r="JK113" s="305"/>
      <c r="JL113" s="305"/>
      <c r="JM113" s="305"/>
      <c r="JN113" s="305"/>
      <c r="JO113" s="305"/>
      <c r="JP113" s="305"/>
      <c r="JQ113" s="305"/>
      <c r="JR113" s="305"/>
      <c r="JS113" s="305"/>
      <c r="JT113" s="305"/>
      <c r="JU113" s="305"/>
      <c r="JV113" s="305"/>
      <c r="JW113" s="305"/>
      <c r="JX113" s="305"/>
      <c r="JY113" s="305"/>
      <c r="JZ113" s="305"/>
      <c r="KA113" s="305"/>
      <c r="KB113" s="305"/>
      <c r="KC113" s="305"/>
      <c r="KD113" s="305"/>
      <c r="KE113" s="305"/>
      <c r="KF113" s="305"/>
      <c r="KG113" s="305"/>
      <c r="KH113" s="305"/>
      <c r="KI113" s="305"/>
      <c r="KJ113" s="305"/>
      <c r="KK113" s="305"/>
      <c r="KL113" s="305"/>
      <c r="KM113" s="305"/>
      <c r="KN113" s="305"/>
      <c r="KO113" s="305"/>
      <c r="KP113" s="305"/>
      <c r="KQ113" s="305"/>
      <c r="KR113" s="305"/>
      <c r="KS113" s="305"/>
      <c r="KT113" s="305"/>
      <c r="KU113" s="305"/>
      <c r="KV113" s="305"/>
      <c r="KW113" s="305"/>
      <c r="KX113" s="305"/>
      <c r="KY113" s="305"/>
      <c r="KZ113" s="305"/>
      <c r="LA113" s="305"/>
      <c r="LB113" s="305"/>
      <c r="LC113" s="305"/>
      <c r="LD113" s="305"/>
      <c r="LE113" s="305"/>
      <c r="LF113" s="305"/>
      <c r="LG113" s="305"/>
      <c r="LH113" s="305"/>
      <c r="LI113" s="305"/>
      <c r="LJ113" s="305"/>
      <c r="LK113" s="305"/>
      <c r="LL113" s="305"/>
      <c r="LM113" s="305"/>
      <c r="LN113" s="305"/>
      <c r="LO113" s="305"/>
      <c r="LP113" s="305"/>
      <c r="LQ113" s="305"/>
      <c r="LR113" s="305"/>
      <c r="LS113" s="305"/>
      <c r="LT113" s="305"/>
      <c r="LU113" s="305"/>
      <c r="LV113" s="305"/>
      <c r="LW113" s="305"/>
      <c r="LX113" s="305"/>
      <c r="LY113" s="305"/>
      <c r="LZ113" s="305"/>
      <c r="MA113" s="305"/>
      <c r="MB113" s="305"/>
      <c r="MC113" s="305"/>
      <c r="MD113" s="305"/>
      <c r="ME113" s="305"/>
      <c r="MF113" s="305"/>
      <c r="MG113" s="305"/>
      <c r="MH113" s="305"/>
      <c r="MI113" s="305"/>
      <c r="MJ113" s="305"/>
      <c r="MK113" s="305"/>
      <c r="ML113" s="305"/>
      <c r="MM113" s="305"/>
      <c r="MN113" s="305"/>
      <c r="MO113" s="305"/>
      <c r="MP113" s="305"/>
      <c r="MQ113" s="305"/>
      <c r="MR113" s="305"/>
      <c r="MS113" s="305"/>
      <c r="MT113" s="305"/>
      <c r="MU113" s="305"/>
      <c r="MV113" s="305"/>
      <c r="MW113" s="305"/>
      <c r="MX113" s="305"/>
      <c r="MY113" s="305"/>
      <c r="MZ113" s="305"/>
      <c r="NA113" s="305"/>
      <c r="NB113" s="305"/>
      <c r="NC113" s="305"/>
      <c r="ND113" s="305"/>
      <c r="NE113" s="305"/>
      <c r="NF113" s="305"/>
      <c r="NG113" s="305"/>
      <c r="NH113" s="305"/>
      <c r="NI113" s="305"/>
      <c r="NJ113" s="305"/>
      <c r="NK113" s="305"/>
      <c r="NL113" s="305"/>
      <c r="NM113" s="305"/>
      <c r="NN113" s="305"/>
      <c r="NO113" s="305"/>
      <c r="NP113" s="305"/>
      <c r="NQ113" s="305"/>
      <c r="NR113" s="305"/>
      <c r="NS113" s="305"/>
      <c r="NT113" s="305"/>
      <c r="NU113" s="305"/>
      <c r="NV113" s="305"/>
      <c r="NW113" s="305"/>
      <c r="NX113" s="305"/>
      <c r="NY113" s="305"/>
      <c r="NZ113" s="305"/>
      <c r="OA113" s="305"/>
      <c r="OB113" s="305"/>
      <c r="OC113" s="305"/>
      <c r="OD113" s="305"/>
      <c r="OE113" s="305"/>
      <c r="OF113" s="305"/>
      <c r="OG113" s="305"/>
      <c r="OH113" s="305"/>
      <c r="OI113" s="305"/>
      <c r="OJ113" s="305"/>
      <c r="OK113" s="305"/>
      <c r="OL113" s="305"/>
      <c r="OM113" s="305"/>
      <c r="ON113" s="305"/>
      <c r="OO113" s="305"/>
      <c r="OP113" s="305"/>
      <c r="OQ113" s="305"/>
      <c r="OR113" s="305"/>
      <c r="OS113" s="305"/>
      <c r="OT113" s="305"/>
      <c r="OU113" s="305"/>
      <c r="OV113" s="305"/>
      <c r="OW113" s="305"/>
      <c r="OX113" s="305"/>
      <c r="OY113" s="305"/>
      <c r="OZ113" s="305"/>
      <c r="PA113" s="305"/>
      <c r="PB113" s="305"/>
      <c r="PC113" s="305"/>
      <c r="PD113" s="305"/>
      <c r="PE113" s="305"/>
      <c r="PF113" s="305"/>
      <c r="PG113" s="305"/>
      <c r="PH113" s="305"/>
      <c r="PI113" s="305"/>
      <c r="PJ113" s="305"/>
      <c r="PK113" s="305"/>
      <c r="PL113" s="305"/>
      <c r="PM113" s="305"/>
      <c r="PN113" s="305"/>
      <c r="PO113" s="305"/>
      <c r="PP113" s="305"/>
      <c r="PQ113" s="305"/>
      <c r="PR113" s="305"/>
      <c r="PS113" s="305"/>
      <c r="PT113" s="305"/>
      <c r="PU113" s="305"/>
      <c r="PV113" s="305"/>
      <c r="PW113" s="305"/>
      <c r="PX113" s="305"/>
      <c r="PY113" s="305"/>
      <c r="PZ113" s="305"/>
      <c r="QA113" s="305"/>
      <c r="QB113" s="305"/>
      <c r="QC113" s="305"/>
      <c r="QD113" s="305"/>
      <c r="QE113" s="305"/>
      <c r="QF113" s="305"/>
      <c r="QG113" s="305"/>
      <c r="QH113" s="305"/>
      <c r="QI113" s="305"/>
      <c r="QJ113" s="305"/>
      <c r="QK113" s="305"/>
      <c r="QL113" s="305"/>
      <c r="QM113" s="305"/>
      <c r="QN113" s="305"/>
      <c r="QO113" s="305"/>
      <c r="QP113" s="305"/>
      <c r="QQ113" s="305"/>
      <c r="QR113" s="305"/>
      <c r="QS113" s="305"/>
      <c r="QT113" s="305"/>
      <c r="QU113" s="305"/>
      <c r="QV113" s="305"/>
      <c r="QW113" s="305"/>
      <c r="QX113" s="305"/>
      <c r="QY113" s="305"/>
      <c r="QZ113" s="305"/>
      <c r="RA113" s="305"/>
      <c r="RB113" s="305"/>
      <c r="RC113" s="305"/>
      <c r="RD113" s="305"/>
      <c r="RE113" s="305"/>
      <c r="RF113" s="305"/>
      <c r="RG113" s="305"/>
      <c r="RH113" s="305"/>
      <c r="RI113" s="305"/>
      <c r="RJ113" s="305"/>
      <c r="RK113" s="305"/>
      <c r="RL113" s="305"/>
      <c r="RM113" s="305"/>
      <c r="RN113" s="305"/>
      <c r="RO113" s="305"/>
      <c r="RP113" s="305"/>
      <c r="RQ113" s="305"/>
      <c r="RR113" s="305"/>
      <c r="RS113" s="305"/>
      <c r="RT113" s="305"/>
      <c r="RU113" s="305"/>
      <c r="RV113" s="305"/>
      <c r="RW113" s="305"/>
      <c r="RX113" s="305"/>
      <c r="RY113" s="305"/>
      <c r="RZ113" s="305"/>
      <c r="SA113" s="305"/>
      <c r="SB113" s="305"/>
      <c r="SC113" s="305"/>
      <c r="SD113" s="305"/>
      <c r="SE113" s="305"/>
      <c r="SF113" s="305"/>
      <c r="SG113" s="305"/>
      <c r="SH113" s="305"/>
      <c r="SI113" s="305"/>
      <c r="SJ113" s="305"/>
      <c r="SK113" s="305"/>
      <c r="SL113" s="305"/>
      <c r="SM113" s="305"/>
      <c r="SN113" s="305"/>
      <c r="SO113" s="305"/>
      <c r="SP113" s="305"/>
      <c r="SQ113" s="305"/>
      <c r="SR113" s="305"/>
      <c r="SS113" s="305"/>
      <c r="ST113" s="305"/>
      <c r="SU113" s="305"/>
      <c r="SV113" s="305"/>
      <c r="SW113" s="305"/>
      <c r="SX113" s="305"/>
      <c r="SY113" s="305"/>
      <c r="SZ113" s="305"/>
      <c r="TA113" s="305"/>
      <c r="TB113" s="305"/>
      <c r="TC113" s="305"/>
      <c r="TD113" s="305"/>
      <c r="TE113" s="305"/>
      <c r="TF113" s="305"/>
      <c r="TG113" s="305"/>
      <c r="TH113" s="305"/>
      <c r="TI113" s="305"/>
      <c r="TJ113" s="305"/>
      <c r="TK113" s="305"/>
      <c r="TL113" s="305"/>
      <c r="TM113" s="305"/>
      <c r="TN113" s="305"/>
      <c r="TO113" s="305"/>
      <c r="TP113" s="305"/>
      <c r="TQ113" s="305"/>
      <c r="TR113" s="305"/>
      <c r="TS113" s="305"/>
      <c r="TT113" s="305"/>
      <c r="TU113" s="305"/>
      <c r="TV113" s="305"/>
      <c r="TW113" s="305"/>
      <c r="TX113" s="305"/>
      <c r="TY113" s="305"/>
      <c r="TZ113" s="305"/>
      <c r="UA113" s="305"/>
      <c r="UB113" s="305"/>
      <c r="UC113" s="305"/>
      <c r="UD113" s="305"/>
      <c r="UE113" s="305"/>
      <c r="UF113" s="305"/>
      <c r="UG113" s="305"/>
      <c r="UH113" s="305"/>
      <c r="UI113" s="305"/>
      <c r="UJ113" s="305"/>
      <c r="UK113" s="305"/>
      <c r="UL113" s="305"/>
      <c r="UM113" s="305"/>
      <c r="UN113" s="305"/>
      <c r="UO113" s="305"/>
      <c r="UP113" s="305"/>
      <c r="UQ113" s="305"/>
      <c r="UR113" s="305"/>
      <c r="US113" s="305"/>
      <c r="UT113" s="305"/>
      <c r="UU113" s="305"/>
      <c r="UV113" s="305"/>
      <c r="UW113" s="305"/>
      <c r="UX113" s="305"/>
      <c r="UY113" s="305"/>
      <c r="UZ113" s="305"/>
      <c r="VA113" s="305"/>
      <c r="VB113" s="305"/>
      <c r="VC113" s="305"/>
      <c r="VD113" s="305"/>
      <c r="VE113" s="305"/>
      <c r="VF113" s="305"/>
      <c r="VG113" s="305"/>
      <c r="VH113" s="305"/>
      <c r="VI113" s="305"/>
      <c r="VJ113" s="305"/>
      <c r="VK113" s="305"/>
      <c r="VL113" s="305"/>
      <c r="VM113" s="305"/>
      <c r="VN113" s="305"/>
      <c r="VO113" s="305"/>
      <c r="VP113" s="305"/>
      <c r="VQ113" s="305"/>
      <c r="VR113" s="305"/>
      <c r="VS113" s="305"/>
      <c r="VT113" s="305"/>
      <c r="VU113" s="305"/>
      <c r="VV113" s="305"/>
      <c r="VW113" s="305"/>
      <c r="VX113" s="305"/>
      <c r="VY113" s="305"/>
      <c r="VZ113" s="305"/>
      <c r="WA113" s="305"/>
      <c r="WB113" s="305"/>
      <c r="WC113" s="305"/>
      <c r="WD113" s="305"/>
      <c r="WE113" s="305"/>
      <c r="WF113" s="305"/>
      <c r="WG113" s="305"/>
      <c r="WH113" s="305"/>
      <c r="WI113" s="305"/>
      <c r="WJ113" s="305"/>
      <c r="WK113" s="305"/>
      <c r="WL113" s="305"/>
      <c r="WM113" s="305"/>
      <c r="WN113" s="305"/>
      <c r="WO113" s="305"/>
      <c r="WP113" s="305"/>
      <c r="WQ113" s="305"/>
      <c r="WR113" s="305"/>
      <c r="WS113" s="305"/>
      <c r="WT113" s="305"/>
      <c r="WU113" s="305"/>
      <c r="WV113" s="305"/>
      <c r="WW113" s="305"/>
      <c r="WX113" s="305"/>
      <c r="WY113" s="305"/>
      <c r="WZ113" s="305"/>
      <c r="XA113" s="305"/>
      <c r="XB113" s="305"/>
      <c r="XC113" s="305"/>
      <c r="XD113" s="305"/>
      <c r="XE113" s="305"/>
      <c r="XF113" s="305"/>
      <c r="XG113" s="305"/>
      <c r="XH113" s="305"/>
      <c r="XI113" s="305"/>
      <c r="XJ113" s="305"/>
      <c r="XK113" s="305"/>
      <c r="XL113" s="305"/>
      <c r="XM113" s="305"/>
      <c r="XN113" s="305"/>
      <c r="XO113" s="305"/>
      <c r="XP113" s="305"/>
      <c r="XQ113" s="305"/>
      <c r="XR113" s="305"/>
      <c r="XS113" s="305"/>
      <c r="XT113" s="305"/>
      <c r="XU113" s="305"/>
      <c r="XV113" s="305"/>
      <c r="XW113" s="305"/>
      <c r="XX113" s="305"/>
      <c r="XY113" s="305"/>
      <c r="XZ113" s="305"/>
      <c r="YA113" s="305"/>
      <c r="YB113" s="305"/>
      <c r="YC113" s="305"/>
      <c r="YD113" s="305"/>
      <c r="YE113" s="305"/>
      <c r="YF113" s="305"/>
      <c r="YG113" s="305"/>
      <c r="YH113" s="305"/>
      <c r="YI113" s="305"/>
      <c r="YJ113" s="305"/>
      <c r="YK113" s="305"/>
      <c r="YL113" s="305"/>
      <c r="YM113" s="305"/>
      <c r="YN113" s="305"/>
      <c r="YO113" s="305"/>
      <c r="YP113" s="305"/>
      <c r="YQ113" s="305"/>
      <c r="YR113" s="305"/>
      <c r="YS113" s="305"/>
      <c r="YT113" s="305"/>
      <c r="YU113" s="305"/>
      <c r="YV113" s="305"/>
      <c r="YW113" s="305"/>
      <c r="YX113" s="305"/>
      <c r="YY113" s="305"/>
      <c r="YZ113" s="305"/>
      <c r="ZA113" s="305"/>
      <c r="ZB113" s="305"/>
      <c r="ZC113" s="305"/>
      <c r="ZD113" s="305"/>
      <c r="ZE113" s="305"/>
      <c r="ZF113" s="305"/>
      <c r="ZG113" s="305"/>
      <c r="ZH113" s="305"/>
      <c r="ZI113" s="305"/>
      <c r="ZJ113" s="305"/>
      <c r="ZK113" s="305"/>
      <c r="ZL113" s="305"/>
      <c r="ZM113" s="305"/>
      <c r="ZN113" s="305"/>
      <c r="ZO113" s="305"/>
      <c r="ZP113" s="305"/>
      <c r="ZQ113" s="305"/>
      <c r="ZR113" s="305"/>
      <c r="ZS113" s="305"/>
      <c r="ZT113" s="305"/>
      <c r="ZU113" s="305"/>
      <c r="ZV113" s="305"/>
      <c r="ZW113" s="305"/>
      <c r="ZX113" s="305"/>
      <c r="ZY113" s="305"/>
      <c r="ZZ113" s="305"/>
      <c r="AAA113" s="305"/>
      <c r="AAB113" s="305"/>
      <c r="AAC113" s="305"/>
      <c r="AAD113" s="305"/>
      <c r="AAE113" s="305"/>
      <c r="AAF113" s="305"/>
      <c r="AAG113" s="305"/>
      <c r="AAH113" s="305"/>
      <c r="AAI113" s="305"/>
      <c r="AAJ113" s="305"/>
      <c r="AAK113" s="305"/>
      <c r="AAL113" s="305"/>
      <c r="AAM113" s="305"/>
      <c r="AAN113" s="305"/>
      <c r="AAO113" s="305"/>
      <c r="AAP113" s="305"/>
      <c r="AAQ113" s="305"/>
      <c r="AAR113" s="305"/>
      <c r="AAS113" s="305"/>
      <c r="AAT113" s="305"/>
      <c r="AAU113" s="305"/>
      <c r="AAV113" s="305"/>
      <c r="AAW113" s="305"/>
      <c r="AAX113" s="305"/>
      <c r="AAY113" s="305"/>
      <c r="AAZ113" s="305"/>
      <c r="ABA113" s="305"/>
      <c r="ABB113" s="305"/>
      <c r="ABC113" s="305"/>
      <c r="ABD113" s="305"/>
      <c r="ABE113" s="305"/>
      <c r="ABF113" s="305"/>
      <c r="ABG113" s="305"/>
      <c r="ABH113" s="305"/>
      <c r="ABI113" s="305"/>
      <c r="ABJ113" s="305"/>
      <c r="ABK113" s="305"/>
      <c r="ABL113" s="305"/>
      <c r="ABM113" s="305"/>
      <c r="ABN113" s="305"/>
      <c r="ABO113" s="305"/>
      <c r="ABP113" s="305"/>
      <c r="ABQ113" s="305"/>
      <c r="ABR113" s="305"/>
      <c r="ABS113" s="305"/>
      <c r="ABT113" s="305"/>
      <c r="ABU113" s="305"/>
      <c r="ABV113" s="305"/>
      <c r="ABW113" s="305"/>
      <c r="ABX113" s="305"/>
      <c r="ABY113" s="305"/>
      <c r="ABZ113" s="305"/>
      <c r="ACA113" s="305"/>
      <c r="ACB113" s="305"/>
      <c r="ACC113" s="305"/>
      <c r="ACD113" s="305"/>
      <c r="ACE113" s="305"/>
      <c r="ACF113" s="305"/>
      <c r="ACG113" s="305"/>
      <c r="ACH113" s="305"/>
      <c r="ACI113" s="305"/>
      <c r="ACJ113" s="305"/>
      <c r="ACK113" s="305"/>
      <c r="ACL113" s="305"/>
      <c r="ACM113" s="305"/>
      <c r="ACN113" s="305"/>
      <c r="ACO113" s="305"/>
      <c r="ACP113" s="305"/>
      <c r="ACQ113" s="305"/>
      <c r="ACR113" s="305"/>
      <c r="ACS113" s="305"/>
      <c r="ACT113" s="305"/>
      <c r="ACU113" s="305"/>
      <c r="ACV113" s="305"/>
      <c r="ACW113" s="305"/>
      <c r="ACX113" s="305"/>
      <c r="ACY113" s="305"/>
      <c r="ACZ113" s="305"/>
      <c r="ADA113" s="305"/>
      <c r="ADB113" s="305"/>
      <c r="ADC113" s="305"/>
      <c r="ADD113" s="305"/>
      <c r="ADE113" s="305"/>
      <c r="ADF113" s="305"/>
      <c r="ADG113" s="305"/>
      <c r="ADH113" s="305"/>
      <c r="ADI113" s="305"/>
      <c r="ADJ113" s="305"/>
      <c r="ADK113" s="305"/>
      <c r="ADL113" s="305"/>
      <c r="ADM113" s="305"/>
      <c r="ADN113" s="305"/>
      <c r="ADO113" s="305"/>
      <c r="ADP113" s="305"/>
      <c r="ADQ113" s="305"/>
      <c r="ADR113" s="305"/>
      <c r="ADS113" s="305"/>
      <c r="ADT113" s="305"/>
      <c r="ADU113" s="305"/>
      <c r="ADV113" s="305"/>
      <c r="ADW113" s="305"/>
      <c r="ADX113" s="305"/>
      <c r="ADY113" s="305"/>
      <c r="ADZ113" s="305"/>
      <c r="AEA113" s="305"/>
      <c r="AEB113" s="305"/>
      <c r="AEC113" s="305"/>
      <c r="AED113" s="305"/>
      <c r="AEE113" s="305"/>
      <c r="AEF113" s="305"/>
      <c r="AEG113" s="305"/>
      <c r="AEH113" s="305"/>
      <c r="AEI113" s="305"/>
      <c r="AEJ113" s="305"/>
      <c r="AEK113" s="305"/>
      <c r="AEL113" s="305"/>
      <c r="AEM113" s="305"/>
      <c r="AEN113" s="305"/>
      <c r="AEO113" s="305"/>
      <c r="AEP113" s="305"/>
      <c r="AEQ113" s="305"/>
      <c r="AER113" s="305"/>
      <c r="AES113" s="305"/>
      <c r="AET113" s="305"/>
      <c r="AEU113" s="305"/>
      <c r="AEV113" s="305"/>
      <c r="AEW113" s="305"/>
      <c r="AEX113" s="305"/>
      <c r="AEY113" s="305"/>
      <c r="AEZ113" s="305"/>
      <c r="AFA113" s="305"/>
      <c r="AFB113" s="305"/>
      <c r="AFC113" s="305"/>
      <c r="AFD113" s="305"/>
      <c r="AFE113" s="305"/>
      <c r="AFF113" s="305"/>
      <c r="AFG113" s="305"/>
      <c r="AFH113" s="305"/>
      <c r="AFI113" s="305"/>
      <c r="AFJ113" s="305"/>
      <c r="AFK113" s="305"/>
      <c r="AFL113" s="305"/>
      <c r="AFM113" s="305"/>
      <c r="AFN113" s="305"/>
      <c r="AFO113" s="305"/>
      <c r="AFP113" s="305"/>
      <c r="AFQ113" s="305"/>
      <c r="AFR113" s="305"/>
      <c r="AFS113" s="305"/>
      <c r="AFT113" s="305"/>
      <c r="AFU113" s="305"/>
      <c r="AFV113" s="305"/>
      <c r="AFW113" s="305"/>
      <c r="AFX113" s="305"/>
      <c r="AFY113" s="305"/>
      <c r="AFZ113" s="305"/>
      <c r="AGA113" s="305"/>
      <c r="AGB113" s="305"/>
      <c r="AGC113" s="305"/>
      <c r="AGD113" s="305"/>
      <c r="AGE113" s="305"/>
      <c r="AGF113" s="305"/>
      <c r="AGG113" s="305"/>
      <c r="AGH113" s="305"/>
      <c r="AGI113" s="305"/>
      <c r="AGJ113" s="305"/>
      <c r="AGK113" s="305"/>
      <c r="AGL113" s="305"/>
      <c r="AGM113" s="305"/>
      <c r="AGN113" s="305"/>
      <c r="AGO113" s="305"/>
      <c r="AGP113" s="305"/>
      <c r="AGQ113" s="305"/>
      <c r="AGR113" s="305"/>
      <c r="AGS113" s="305"/>
      <c r="AGT113" s="305"/>
      <c r="AGU113" s="305"/>
      <c r="AGV113" s="305"/>
      <c r="AGW113" s="305"/>
      <c r="AGX113" s="305"/>
      <c r="AGY113" s="305"/>
      <c r="AGZ113" s="305"/>
      <c r="AHA113" s="305"/>
      <c r="AHB113" s="305"/>
      <c r="AHC113" s="305"/>
      <c r="AHD113" s="305"/>
      <c r="AHE113" s="305"/>
      <c r="AHF113" s="305"/>
      <c r="AHG113" s="305"/>
      <c r="AHH113" s="305"/>
      <c r="AHI113" s="305"/>
      <c r="AHJ113" s="305"/>
      <c r="AHK113" s="305"/>
      <c r="AHL113" s="305"/>
      <c r="AHM113" s="305"/>
      <c r="AHN113" s="305"/>
      <c r="AHO113" s="305"/>
      <c r="AHP113" s="305"/>
      <c r="AHQ113" s="305"/>
      <c r="AHR113" s="305"/>
      <c r="AHS113" s="305"/>
      <c r="AHT113" s="305"/>
      <c r="AHU113" s="305"/>
      <c r="AHV113" s="305"/>
      <c r="AHW113" s="305"/>
      <c r="AHX113" s="305"/>
      <c r="AHY113" s="305"/>
      <c r="AHZ113" s="305"/>
      <c r="AIA113" s="305"/>
      <c r="AIB113" s="305"/>
      <c r="AIC113" s="305"/>
      <c r="AID113" s="305"/>
      <c r="AIE113" s="305"/>
      <c r="AIF113" s="305"/>
      <c r="AIG113" s="305"/>
      <c r="AIH113" s="305"/>
      <c r="AII113" s="305"/>
      <c r="AIJ113" s="305"/>
      <c r="AIK113" s="305"/>
      <c r="AIL113" s="305"/>
      <c r="AIM113" s="305"/>
      <c r="AIN113" s="305"/>
      <c r="AIO113" s="305"/>
      <c r="AIP113" s="305"/>
      <c r="AIQ113" s="305"/>
      <c r="AIR113" s="305"/>
      <c r="AIS113" s="305"/>
      <c r="AIT113" s="305"/>
      <c r="AIU113" s="305"/>
      <c r="AIV113" s="305"/>
      <c r="AIW113" s="305"/>
      <c r="AIX113" s="305"/>
      <c r="AIY113" s="305"/>
      <c r="AIZ113" s="305"/>
      <c r="AJA113" s="305"/>
      <c r="AJB113" s="305"/>
      <c r="AJC113" s="305"/>
      <c r="AJD113" s="305"/>
      <c r="AJE113" s="305"/>
      <c r="AJF113" s="305"/>
      <c r="AJG113" s="305"/>
      <c r="AJH113" s="305"/>
      <c r="AJI113" s="305"/>
      <c r="AJJ113" s="305"/>
      <c r="AJK113" s="305"/>
      <c r="AJL113" s="305"/>
      <c r="AJM113" s="305"/>
      <c r="AJN113" s="305"/>
      <c r="AJO113" s="305"/>
      <c r="AJP113" s="305"/>
      <c r="AJQ113" s="305"/>
      <c r="AJR113" s="305"/>
      <c r="AJS113" s="305"/>
      <c r="AJT113" s="305"/>
      <c r="AJU113" s="305"/>
      <c r="AJV113" s="305"/>
      <c r="AJW113" s="305"/>
      <c r="AJX113" s="305"/>
      <c r="AJY113" s="305"/>
      <c r="AJZ113" s="305"/>
      <c r="AKA113" s="305"/>
      <c r="AKB113" s="305"/>
      <c r="AKC113" s="305"/>
      <c r="AKD113" s="305"/>
      <c r="AKE113" s="305"/>
      <c r="AKF113" s="305"/>
      <c r="AKG113" s="305"/>
      <c r="AKH113" s="305"/>
      <c r="AKI113" s="305"/>
      <c r="AKJ113" s="305"/>
      <c r="AKK113" s="305"/>
      <c r="AKL113" s="305"/>
      <c r="AKM113" s="305"/>
      <c r="AKN113" s="305"/>
      <c r="AKO113" s="305"/>
      <c r="AKP113" s="305"/>
      <c r="AKQ113" s="305"/>
      <c r="AKR113" s="305"/>
      <c r="AKS113" s="305"/>
      <c r="AKT113" s="305"/>
      <c r="AKU113" s="305"/>
      <c r="AKV113" s="305"/>
      <c r="AKW113" s="305"/>
      <c r="AKX113" s="305"/>
      <c r="AKY113" s="305"/>
      <c r="AKZ113" s="305"/>
      <c r="ALA113" s="305"/>
      <c r="ALB113" s="305"/>
      <c r="ALC113" s="305"/>
      <c r="ALD113" s="305"/>
      <c r="ALE113" s="305"/>
      <c r="ALF113" s="305"/>
      <c r="ALG113" s="305"/>
      <c r="ALH113" s="305"/>
      <c r="ALI113" s="305"/>
      <c r="ALJ113" s="305"/>
      <c r="ALK113" s="305"/>
      <c r="ALL113" s="305"/>
      <c r="ALM113" s="305"/>
      <c r="ALN113" s="305"/>
      <c r="ALO113" s="305"/>
      <c r="ALP113" s="305"/>
      <c r="ALQ113" s="305"/>
      <c r="ALR113" s="305"/>
      <c r="ALS113" s="305"/>
      <c r="ALT113" s="305"/>
      <c r="ALU113" s="305"/>
      <c r="ALV113" s="305"/>
      <c r="ALW113" s="305"/>
      <c r="ALX113" s="305"/>
      <c r="ALY113" s="305"/>
      <c r="ALZ113" s="305"/>
      <c r="AMA113" s="305"/>
      <c r="AMB113" s="305"/>
      <c r="AMC113" s="305"/>
      <c r="AMD113" s="305"/>
      <c r="AME113" s="305"/>
      <c r="AMF113" s="305"/>
      <c r="AMG113" s="305"/>
      <c r="AMH113" s="305"/>
      <c r="AMI113" s="305"/>
      <c r="AMJ113" s="305"/>
      <c r="AMK113" s="305"/>
      <c r="AML113" s="305"/>
      <c r="AMM113" s="305"/>
      <c r="AMN113" s="305"/>
      <c r="AMO113" s="305"/>
      <c r="AMP113" s="305"/>
      <c r="AMQ113" s="305"/>
      <c r="AMR113" s="305"/>
      <c r="AMS113" s="305"/>
      <c r="AMT113" s="305"/>
      <c r="AMU113" s="305"/>
      <c r="AMV113" s="305"/>
      <c r="AMW113" s="305"/>
      <c r="AMX113" s="305"/>
      <c r="AMY113" s="305"/>
      <c r="AMZ113" s="305"/>
      <c r="ANA113" s="305"/>
      <c r="ANB113" s="305"/>
      <c r="ANC113" s="305"/>
      <c r="AND113" s="305"/>
      <c r="ANE113" s="305"/>
      <c r="ANF113" s="305"/>
      <c r="ANG113" s="305"/>
      <c r="ANH113" s="305"/>
      <c r="ANI113" s="305"/>
      <c r="ANJ113" s="305"/>
      <c r="ANK113" s="305"/>
      <c r="ANL113" s="305"/>
      <c r="ANM113" s="305"/>
      <c r="ANN113" s="305"/>
      <c r="ANO113" s="305"/>
    </row>
    <row r="114" spans="1:1055" x14ac:dyDescent="0.25">
      <c r="A114" s="367" t="s">
        <v>4</v>
      </c>
      <c r="B114" s="428"/>
      <c r="C114" s="461"/>
      <c r="D114" s="354"/>
      <c r="E114" s="452"/>
      <c r="F114" s="441"/>
      <c r="G114" s="513"/>
      <c r="H114" s="514"/>
      <c r="I114" s="480"/>
      <c r="J114" s="515"/>
      <c r="K114" s="516"/>
      <c r="L114" s="513"/>
      <c r="M114" s="513"/>
      <c r="N114" s="480"/>
      <c r="O114" s="515"/>
      <c r="P114" s="516"/>
      <c r="Q114" s="513"/>
      <c r="R114" s="513"/>
      <c r="S114" s="480"/>
      <c r="T114" s="515"/>
      <c r="U114" s="516"/>
      <c r="V114" s="513"/>
      <c r="W114" s="513"/>
      <c r="X114" s="480"/>
      <c r="Y114" s="515"/>
      <c r="Z114" s="516"/>
      <c r="AA114" s="513"/>
      <c r="AB114" s="514"/>
      <c r="AC114" s="651"/>
      <c r="AD114" s="446"/>
      <c r="AE114" s="446"/>
      <c r="AF114" s="480"/>
      <c r="AG114" s="643"/>
      <c r="AH114" s="396"/>
    </row>
    <row r="115" spans="1:1055" x14ac:dyDescent="0.25">
      <c r="A115" s="465" t="s">
        <v>251</v>
      </c>
      <c r="B115" s="405"/>
      <c r="C115" s="406"/>
      <c r="D115" s="447"/>
      <c r="E115" s="453"/>
      <c r="F115" s="454"/>
      <c r="G115" s="434"/>
      <c r="H115" s="357"/>
      <c r="I115" s="486"/>
      <c r="J115" s="517"/>
      <c r="K115" s="518"/>
      <c r="L115" s="434"/>
      <c r="M115" s="483"/>
      <c r="N115" s="480"/>
      <c r="O115" s="517"/>
      <c r="P115" s="518"/>
      <c r="Q115" s="356"/>
      <c r="R115" s="483"/>
      <c r="S115" s="480"/>
      <c r="T115" s="517"/>
      <c r="U115" s="518"/>
      <c r="V115" s="356"/>
      <c r="W115" s="483"/>
      <c r="X115" s="480"/>
      <c r="Y115" s="517"/>
      <c r="Z115" s="518"/>
      <c r="AA115" s="356"/>
      <c r="AB115" s="483"/>
      <c r="AC115" s="651"/>
      <c r="AD115" s="642">
        <f t="shared" ref="AD115:AE123" si="130">SUM(G115+L115+Q115+V115+AA115)</f>
        <v>0</v>
      </c>
      <c r="AE115" s="483">
        <f t="shared" si="130"/>
        <v>0</v>
      </c>
      <c r="AF115" s="480"/>
      <c r="AG115" s="642">
        <f t="shared" ref="AG115:AG123" si="131">SUM(AD115:AE115)</f>
        <v>0</v>
      </c>
      <c r="AH115" s="396"/>
    </row>
    <row r="116" spans="1:1055" x14ac:dyDescent="0.25">
      <c r="A116" s="465" t="s">
        <v>252</v>
      </c>
      <c r="B116" s="407"/>
      <c r="C116" s="340"/>
      <c r="D116" s="447"/>
      <c r="E116" s="455"/>
      <c r="F116" s="456"/>
      <c r="G116" s="434"/>
      <c r="H116" s="357"/>
      <c r="I116" s="486"/>
      <c r="J116" s="519"/>
      <c r="K116" s="520"/>
      <c r="L116" s="434"/>
      <c r="M116" s="483"/>
      <c r="N116" s="480"/>
      <c r="O116" s="519"/>
      <c r="P116" s="520"/>
      <c r="Q116" s="356"/>
      <c r="R116" s="483"/>
      <c r="S116" s="480"/>
      <c r="T116" s="519"/>
      <c r="U116" s="520"/>
      <c r="V116" s="356"/>
      <c r="W116" s="483"/>
      <c r="X116" s="480"/>
      <c r="Y116" s="519"/>
      <c r="Z116" s="520"/>
      <c r="AA116" s="356"/>
      <c r="AB116" s="483"/>
      <c r="AC116" s="651"/>
      <c r="AD116" s="642">
        <f t="shared" si="130"/>
        <v>0</v>
      </c>
      <c r="AE116" s="483">
        <f t="shared" si="130"/>
        <v>0</v>
      </c>
      <c r="AF116" s="480"/>
      <c r="AG116" s="642">
        <f t="shared" si="131"/>
        <v>0</v>
      </c>
      <c r="AH116" s="396"/>
    </row>
    <row r="117" spans="1:1055" x14ac:dyDescent="0.25">
      <c r="A117" s="465" t="s">
        <v>253</v>
      </c>
      <c r="B117" s="407"/>
      <c r="C117" s="340"/>
      <c r="D117" s="447"/>
      <c r="E117" s="455"/>
      <c r="F117" s="456"/>
      <c r="G117" s="434"/>
      <c r="H117" s="357"/>
      <c r="I117" s="486"/>
      <c r="J117" s="519"/>
      <c r="K117" s="520"/>
      <c r="L117" s="434"/>
      <c r="M117" s="483"/>
      <c r="N117" s="480"/>
      <c r="O117" s="519"/>
      <c r="P117" s="520"/>
      <c r="Q117" s="356"/>
      <c r="R117" s="483"/>
      <c r="S117" s="480"/>
      <c r="T117" s="519"/>
      <c r="U117" s="520"/>
      <c r="V117" s="356"/>
      <c r="W117" s="483"/>
      <c r="X117" s="480"/>
      <c r="Y117" s="519"/>
      <c r="Z117" s="520"/>
      <c r="AA117" s="356"/>
      <c r="AB117" s="483"/>
      <c r="AC117" s="651"/>
      <c r="AD117" s="642">
        <f t="shared" si="130"/>
        <v>0</v>
      </c>
      <c r="AE117" s="483">
        <f t="shared" si="130"/>
        <v>0</v>
      </c>
      <c r="AF117" s="480"/>
      <c r="AG117" s="642">
        <f t="shared" si="131"/>
        <v>0</v>
      </c>
      <c r="AH117" s="396"/>
    </row>
    <row r="118" spans="1:1055" x14ac:dyDescent="0.25">
      <c r="A118" s="465" t="s">
        <v>254</v>
      </c>
      <c r="B118" s="407"/>
      <c r="C118" s="340"/>
      <c r="D118" s="447"/>
      <c r="E118" s="455"/>
      <c r="F118" s="456"/>
      <c r="G118" s="434"/>
      <c r="H118" s="357"/>
      <c r="I118" s="486"/>
      <c r="J118" s="519"/>
      <c r="K118" s="520"/>
      <c r="L118" s="434"/>
      <c r="M118" s="483"/>
      <c r="N118" s="480"/>
      <c r="O118" s="519"/>
      <c r="P118" s="520"/>
      <c r="Q118" s="356"/>
      <c r="R118" s="483"/>
      <c r="S118" s="480"/>
      <c r="T118" s="519"/>
      <c r="U118" s="520"/>
      <c r="V118" s="356"/>
      <c r="W118" s="483"/>
      <c r="X118" s="480"/>
      <c r="Y118" s="519"/>
      <c r="Z118" s="520"/>
      <c r="AA118" s="356"/>
      <c r="AB118" s="483"/>
      <c r="AC118" s="651"/>
      <c r="AD118" s="642">
        <f t="shared" si="130"/>
        <v>0</v>
      </c>
      <c r="AE118" s="483">
        <f t="shared" si="130"/>
        <v>0</v>
      </c>
      <c r="AF118" s="480"/>
      <c r="AG118" s="642">
        <f t="shared" si="131"/>
        <v>0</v>
      </c>
      <c r="AH118" s="396"/>
    </row>
    <row r="119" spans="1:1055" x14ac:dyDescent="0.25">
      <c r="A119" s="465" t="s">
        <v>255</v>
      </c>
      <c r="B119" s="407"/>
      <c r="C119" s="340"/>
      <c r="D119" s="447"/>
      <c r="E119" s="455"/>
      <c r="F119" s="456"/>
      <c r="G119" s="434"/>
      <c r="H119" s="357"/>
      <c r="I119" s="486"/>
      <c r="J119" s="519"/>
      <c r="K119" s="520"/>
      <c r="L119" s="434"/>
      <c r="M119" s="483"/>
      <c r="N119" s="480"/>
      <c r="O119" s="519"/>
      <c r="P119" s="520"/>
      <c r="Q119" s="356"/>
      <c r="R119" s="483"/>
      <c r="S119" s="480"/>
      <c r="T119" s="519"/>
      <c r="U119" s="520"/>
      <c r="V119" s="356"/>
      <c r="W119" s="483"/>
      <c r="X119" s="480"/>
      <c r="Y119" s="519"/>
      <c r="Z119" s="520"/>
      <c r="AA119" s="356"/>
      <c r="AB119" s="483"/>
      <c r="AC119" s="651"/>
      <c r="AD119" s="642">
        <f t="shared" si="130"/>
        <v>0</v>
      </c>
      <c r="AE119" s="483">
        <f t="shared" si="130"/>
        <v>0</v>
      </c>
      <c r="AF119" s="480"/>
      <c r="AG119" s="642">
        <f t="shared" si="131"/>
        <v>0</v>
      </c>
      <c r="AH119" s="396"/>
    </row>
    <row r="120" spans="1:1055" x14ac:dyDescent="0.25">
      <c r="A120" s="465" t="s">
        <v>256</v>
      </c>
      <c r="B120" s="407"/>
      <c r="C120" s="340"/>
      <c r="D120" s="447"/>
      <c r="E120" s="455"/>
      <c r="F120" s="456"/>
      <c r="G120" s="434"/>
      <c r="H120" s="357"/>
      <c r="I120" s="486"/>
      <c r="J120" s="519"/>
      <c r="K120" s="520"/>
      <c r="L120" s="434"/>
      <c r="M120" s="483"/>
      <c r="N120" s="480"/>
      <c r="O120" s="519"/>
      <c r="P120" s="520"/>
      <c r="Q120" s="356"/>
      <c r="R120" s="483"/>
      <c r="S120" s="480"/>
      <c r="T120" s="519"/>
      <c r="U120" s="520"/>
      <c r="V120" s="356"/>
      <c r="W120" s="483"/>
      <c r="X120" s="480"/>
      <c r="Y120" s="519"/>
      <c r="Z120" s="520"/>
      <c r="AA120" s="356"/>
      <c r="AB120" s="483"/>
      <c r="AC120" s="651"/>
      <c r="AD120" s="642">
        <f t="shared" si="130"/>
        <v>0</v>
      </c>
      <c r="AE120" s="483">
        <f t="shared" si="130"/>
        <v>0</v>
      </c>
      <c r="AF120" s="480"/>
      <c r="AG120" s="642">
        <f t="shared" si="131"/>
        <v>0</v>
      </c>
      <c r="AH120" s="396"/>
    </row>
    <row r="121" spans="1:1055" x14ac:dyDescent="0.25">
      <c r="A121" s="465" t="s">
        <v>257</v>
      </c>
      <c r="B121" s="407"/>
      <c r="C121" s="340"/>
      <c r="D121" s="447"/>
      <c r="E121" s="455"/>
      <c r="F121" s="456"/>
      <c r="G121" s="434"/>
      <c r="H121" s="357"/>
      <c r="I121" s="486"/>
      <c r="J121" s="519"/>
      <c r="K121" s="520"/>
      <c r="L121" s="434"/>
      <c r="M121" s="483"/>
      <c r="N121" s="480"/>
      <c r="O121" s="519"/>
      <c r="P121" s="520"/>
      <c r="Q121" s="356"/>
      <c r="R121" s="483"/>
      <c r="S121" s="480"/>
      <c r="T121" s="519"/>
      <c r="U121" s="520"/>
      <c r="V121" s="356"/>
      <c r="W121" s="483"/>
      <c r="X121" s="480"/>
      <c r="Y121" s="519"/>
      <c r="Z121" s="520"/>
      <c r="AA121" s="356"/>
      <c r="AB121" s="483"/>
      <c r="AC121" s="651"/>
      <c r="AD121" s="642">
        <f t="shared" si="130"/>
        <v>0</v>
      </c>
      <c r="AE121" s="483">
        <f t="shared" si="130"/>
        <v>0</v>
      </c>
      <c r="AF121" s="480"/>
      <c r="AG121" s="642">
        <f t="shared" si="131"/>
        <v>0</v>
      </c>
      <c r="AH121" s="396"/>
    </row>
    <row r="122" spans="1:1055" x14ac:dyDescent="0.25">
      <c r="A122" s="639" t="s">
        <v>259</v>
      </c>
      <c r="B122" s="408"/>
      <c r="C122" s="409"/>
      <c r="D122" s="447"/>
      <c r="E122" s="422"/>
      <c r="F122" s="438"/>
      <c r="G122" s="356"/>
      <c r="H122" s="483"/>
      <c r="I122" s="486"/>
      <c r="J122" s="497"/>
      <c r="K122" s="498"/>
      <c r="L122" s="434"/>
      <c r="M122" s="483"/>
      <c r="N122" s="480"/>
      <c r="O122" s="497"/>
      <c r="P122" s="498"/>
      <c r="Q122" s="356"/>
      <c r="R122" s="483"/>
      <c r="S122" s="480"/>
      <c r="T122" s="497"/>
      <c r="U122" s="498"/>
      <c r="V122" s="356"/>
      <c r="W122" s="483"/>
      <c r="X122" s="480"/>
      <c r="Y122" s="497"/>
      <c r="Z122" s="498"/>
      <c r="AA122" s="356"/>
      <c r="AB122" s="483"/>
      <c r="AC122" s="651"/>
      <c r="AD122" s="642">
        <f t="shared" ref="AD122" si="132">SUM(G122+L122+Q122+V122+AA122)</f>
        <v>0</v>
      </c>
      <c r="AE122" s="483">
        <f t="shared" ref="AE122" si="133">SUM(H122+M122+R122+W122+AB122)</f>
        <v>0</v>
      </c>
      <c r="AF122" s="480"/>
      <c r="AG122" s="642">
        <f t="shared" ref="AG122" si="134">SUM(AD122:AE122)</f>
        <v>0</v>
      </c>
      <c r="AH122" s="396"/>
    </row>
    <row r="123" spans="1:1055" ht="13.2" customHeight="1" x14ac:dyDescent="0.25">
      <c r="A123" s="929" t="s">
        <v>98</v>
      </c>
      <c r="B123" s="928"/>
      <c r="C123" s="928"/>
      <c r="D123" s="928"/>
      <c r="E123" s="928"/>
      <c r="F123" s="928"/>
      <c r="G123" s="490">
        <f>SUM(G115:G122)</f>
        <v>0</v>
      </c>
      <c r="H123" s="487">
        <f>SUM(H115:H122)</f>
        <v>0</v>
      </c>
      <c r="I123" s="480"/>
      <c r="J123" s="487"/>
      <c r="K123" s="488"/>
      <c r="L123" s="488">
        <f>SUM(L115:L122)</f>
        <v>0</v>
      </c>
      <c r="M123" s="490">
        <f>SUM(M115:M122)</f>
        <v>0</v>
      </c>
      <c r="N123" s="480"/>
      <c r="O123" s="487"/>
      <c r="P123" s="488"/>
      <c r="Q123" s="490">
        <f>SUM(Q115:Q122)</f>
        <v>0</v>
      </c>
      <c r="R123" s="490">
        <f>SUM(R115:R122)</f>
        <v>0</v>
      </c>
      <c r="S123" s="480"/>
      <c r="T123" s="487"/>
      <c r="U123" s="488"/>
      <c r="V123" s="490">
        <f>SUM(V115:V122)</f>
        <v>0</v>
      </c>
      <c r="W123" s="490">
        <f>SUM(W115:W122)</f>
        <v>0</v>
      </c>
      <c r="X123" s="480"/>
      <c r="Y123" s="487"/>
      <c r="Z123" s="488"/>
      <c r="AA123" s="490">
        <f>SUM(AA115:AA122)</f>
        <v>0</v>
      </c>
      <c r="AB123" s="490">
        <f>SUM(AB115:AB122)</f>
        <v>0</v>
      </c>
      <c r="AC123" s="651"/>
      <c r="AD123" s="644">
        <f>SUM(G123+L123+Q123+V123+AA123)</f>
        <v>0</v>
      </c>
      <c r="AE123" s="644">
        <f t="shared" si="130"/>
        <v>0</v>
      </c>
      <c r="AF123" s="480"/>
      <c r="AG123" s="644">
        <f t="shared" si="131"/>
        <v>0</v>
      </c>
      <c r="AH123" s="396"/>
    </row>
    <row r="124" spans="1:1055" x14ac:dyDescent="0.25">
      <c r="A124" s="320"/>
      <c r="B124" s="321"/>
      <c r="C124" s="321"/>
      <c r="D124" s="447"/>
      <c r="E124" s="349"/>
      <c r="F124" s="353"/>
      <c r="G124" s="510"/>
      <c r="H124" s="496"/>
      <c r="I124" s="486"/>
      <c r="J124" s="523"/>
      <c r="K124" s="496"/>
      <c r="L124" s="510"/>
      <c r="M124" s="496"/>
      <c r="N124" s="480"/>
      <c r="O124" s="523"/>
      <c r="P124" s="496"/>
      <c r="Q124" s="523"/>
      <c r="R124" s="496"/>
      <c r="S124" s="480"/>
      <c r="T124" s="523"/>
      <c r="U124" s="496"/>
      <c r="V124" s="523"/>
      <c r="W124" s="496"/>
      <c r="X124" s="480"/>
      <c r="Y124" s="523"/>
      <c r="Z124" s="496"/>
      <c r="AA124" s="523"/>
      <c r="AB124" s="496"/>
      <c r="AC124" s="651"/>
      <c r="AD124" s="646"/>
      <c r="AE124" s="58"/>
      <c r="AF124" s="480"/>
      <c r="AG124" s="59"/>
      <c r="AH124" s="396"/>
    </row>
    <row r="125" spans="1:1055" x14ac:dyDescent="0.25">
      <c r="A125" s="312" t="s">
        <v>96</v>
      </c>
      <c r="B125" s="302"/>
      <c r="C125" s="302"/>
      <c r="D125" s="354"/>
      <c r="E125" s="543"/>
      <c r="F125" s="542"/>
      <c r="G125" s="512"/>
      <c r="H125" s="524"/>
      <c r="I125" s="480"/>
      <c r="J125" s="543"/>
      <c r="K125" s="542"/>
      <c r="L125" s="512"/>
      <c r="M125" s="524"/>
      <c r="N125" s="480"/>
      <c r="O125" s="543"/>
      <c r="P125" s="542"/>
      <c r="Q125" s="512"/>
      <c r="R125" s="512"/>
      <c r="S125" s="480"/>
      <c r="T125" s="543"/>
      <c r="U125" s="542"/>
      <c r="V125" s="512"/>
      <c r="W125" s="512"/>
      <c r="X125" s="480"/>
      <c r="Y125" s="543"/>
      <c r="Z125" s="542"/>
      <c r="AA125" s="512"/>
      <c r="AB125" s="524"/>
      <c r="AC125" s="651"/>
      <c r="AD125" s="446"/>
      <c r="AE125" s="446"/>
      <c r="AF125" s="480"/>
      <c r="AG125" s="643"/>
      <c r="AH125" s="396"/>
    </row>
    <row r="126" spans="1:1055" x14ac:dyDescent="0.25">
      <c r="A126" s="315"/>
      <c r="B126" s="405"/>
      <c r="C126" s="406"/>
      <c r="D126" s="447"/>
      <c r="E126" s="453"/>
      <c r="F126" s="454"/>
      <c r="G126" s="356"/>
      <c r="H126" s="357"/>
      <c r="I126" s="486"/>
      <c r="J126" s="453"/>
      <c r="K126" s="454"/>
      <c r="L126" s="434"/>
      <c r="M126" s="483"/>
      <c r="N126" s="480"/>
      <c r="O126" s="453"/>
      <c r="P126" s="454"/>
      <c r="Q126" s="356"/>
      <c r="R126" s="483"/>
      <c r="S126" s="480"/>
      <c r="T126" s="453"/>
      <c r="U126" s="454"/>
      <c r="V126" s="356"/>
      <c r="W126" s="483"/>
      <c r="X126" s="480"/>
      <c r="Y126" s="453"/>
      <c r="Z126" s="454"/>
      <c r="AA126" s="356"/>
      <c r="AB126" s="483"/>
      <c r="AC126" s="651"/>
      <c r="AD126" s="642">
        <f t="shared" ref="AD126:AD137" si="135">SUM(G126+L126+Q126+V126+AA126)</f>
        <v>0</v>
      </c>
      <c r="AE126" s="483">
        <f t="shared" ref="AE126:AE137" si="136">SUM(H126+M126+R126+W126+AB126)</f>
        <v>0</v>
      </c>
      <c r="AF126" s="480"/>
      <c r="AG126" s="642">
        <f t="shared" ref="AG126:AG137" si="137">SUM(AD126:AE126)</f>
        <v>0</v>
      </c>
      <c r="AH126" s="396"/>
    </row>
    <row r="127" spans="1:1055" x14ac:dyDescent="0.25">
      <c r="A127" s="318"/>
      <c r="B127" s="407"/>
      <c r="C127" s="340"/>
      <c r="D127" s="447"/>
      <c r="E127" s="455"/>
      <c r="F127" s="456"/>
      <c r="G127" s="356"/>
      <c r="H127" s="357"/>
      <c r="I127" s="486"/>
      <c r="J127" s="455"/>
      <c r="K127" s="456"/>
      <c r="L127" s="434"/>
      <c r="M127" s="483"/>
      <c r="N127" s="480"/>
      <c r="O127" s="455"/>
      <c r="P127" s="456"/>
      <c r="Q127" s="356"/>
      <c r="R127" s="483"/>
      <c r="S127" s="480"/>
      <c r="T127" s="455"/>
      <c r="U127" s="456"/>
      <c r="V127" s="356"/>
      <c r="W127" s="483"/>
      <c r="X127" s="480"/>
      <c r="Y127" s="455"/>
      <c r="Z127" s="456"/>
      <c r="AA127" s="356"/>
      <c r="AB127" s="483"/>
      <c r="AC127" s="651"/>
      <c r="AD127" s="642">
        <f t="shared" si="135"/>
        <v>0</v>
      </c>
      <c r="AE127" s="483">
        <f t="shared" si="136"/>
        <v>0</v>
      </c>
      <c r="AF127" s="480"/>
      <c r="AG127" s="642">
        <f t="shared" si="137"/>
        <v>0</v>
      </c>
      <c r="AH127" s="396"/>
    </row>
    <row r="128" spans="1:1055" x14ac:dyDescent="0.25">
      <c r="A128" s="318"/>
      <c r="B128" s="407"/>
      <c r="C128" s="340"/>
      <c r="D128" s="447"/>
      <c r="E128" s="455"/>
      <c r="F128" s="456"/>
      <c r="G128" s="356"/>
      <c r="H128" s="357"/>
      <c r="I128" s="486"/>
      <c r="J128" s="455"/>
      <c r="K128" s="456"/>
      <c r="L128" s="434"/>
      <c r="M128" s="483"/>
      <c r="N128" s="480"/>
      <c r="O128" s="455"/>
      <c r="P128" s="456"/>
      <c r="Q128" s="356"/>
      <c r="R128" s="483"/>
      <c r="S128" s="480"/>
      <c r="T128" s="455"/>
      <c r="U128" s="456"/>
      <c r="V128" s="356"/>
      <c r="W128" s="483"/>
      <c r="X128" s="480"/>
      <c r="Y128" s="455"/>
      <c r="Z128" s="456"/>
      <c r="AA128" s="356"/>
      <c r="AB128" s="483"/>
      <c r="AC128" s="651"/>
      <c r="AD128" s="642">
        <f t="shared" si="135"/>
        <v>0</v>
      </c>
      <c r="AE128" s="483">
        <f t="shared" si="136"/>
        <v>0</v>
      </c>
      <c r="AF128" s="480"/>
      <c r="AG128" s="642">
        <f t="shared" si="137"/>
        <v>0</v>
      </c>
      <c r="AH128" s="396"/>
    </row>
    <row r="129" spans="1:34" x14ac:dyDescent="0.25">
      <c r="A129" s="318"/>
      <c r="B129" s="407"/>
      <c r="C129" s="340"/>
      <c r="D129" s="447"/>
      <c r="E129" s="455"/>
      <c r="F129" s="456"/>
      <c r="G129" s="356"/>
      <c r="H129" s="357"/>
      <c r="I129" s="486"/>
      <c r="J129" s="455"/>
      <c r="K129" s="456"/>
      <c r="L129" s="434"/>
      <c r="M129" s="483"/>
      <c r="N129" s="480"/>
      <c r="O129" s="455"/>
      <c r="P129" s="456"/>
      <c r="Q129" s="356"/>
      <c r="R129" s="483"/>
      <c r="S129" s="480"/>
      <c r="T129" s="455"/>
      <c r="U129" s="456"/>
      <c r="V129" s="356"/>
      <c r="W129" s="483"/>
      <c r="X129" s="480"/>
      <c r="Y129" s="455"/>
      <c r="Z129" s="456"/>
      <c r="AA129" s="356"/>
      <c r="AB129" s="483"/>
      <c r="AC129" s="651"/>
      <c r="AD129" s="642">
        <f t="shared" si="135"/>
        <v>0</v>
      </c>
      <c r="AE129" s="483">
        <f t="shared" si="136"/>
        <v>0</v>
      </c>
      <c r="AF129" s="480"/>
      <c r="AG129" s="642">
        <f t="shared" si="137"/>
        <v>0</v>
      </c>
      <c r="AH129" s="396"/>
    </row>
    <row r="130" spans="1:34" x14ac:dyDescent="0.25">
      <c r="A130" s="318"/>
      <c r="B130" s="407"/>
      <c r="C130" s="340"/>
      <c r="D130" s="447"/>
      <c r="E130" s="455"/>
      <c r="F130" s="456"/>
      <c r="G130" s="356"/>
      <c r="H130" s="357"/>
      <c r="I130" s="486"/>
      <c r="J130" s="455"/>
      <c r="K130" s="456"/>
      <c r="L130" s="434"/>
      <c r="M130" s="483"/>
      <c r="N130" s="480"/>
      <c r="O130" s="455"/>
      <c r="P130" s="456"/>
      <c r="Q130" s="356"/>
      <c r="R130" s="483"/>
      <c r="S130" s="480"/>
      <c r="T130" s="455"/>
      <c r="U130" s="456"/>
      <c r="V130" s="356"/>
      <c r="W130" s="483"/>
      <c r="X130" s="480"/>
      <c r="Y130" s="455"/>
      <c r="Z130" s="456"/>
      <c r="AA130" s="356"/>
      <c r="AB130" s="483"/>
      <c r="AC130" s="651"/>
      <c r="AD130" s="642">
        <f t="shared" si="135"/>
        <v>0</v>
      </c>
      <c r="AE130" s="483">
        <f t="shared" si="136"/>
        <v>0</v>
      </c>
      <c r="AF130" s="480"/>
      <c r="AG130" s="642">
        <f t="shared" si="137"/>
        <v>0</v>
      </c>
      <c r="AH130" s="396"/>
    </row>
    <row r="131" spans="1:34" x14ac:dyDescent="0.25">
      <c r="A131" s="318"/>
      <c r="B131" s="407"/>
      <c r="C131" s="340"/>
      <c r="D131" s="447"/>
      <c r="E131" s="455"/>
      <c r="F131" s="456"/>
      <c r="G131" s="356"/>
      <c r="H131" s="357"/>
      <c r="I131" s="486"/>
      <c r="J131" s="455"/>
      <c r="K131" s="456"/>
      <c r="L131" s="434"/>
      <c r="M131" s="483"/>
      <c r="N131" s="480"/>
      <c r="O131" s="455"/>
      <c r="P131" s="456"/>
      <c r="Q131" s="356"/>
      <c r="R131" s="483"/>
      <c r="S131" s="480"/>
      <c r="T131" s="455"/>
      <c r="U131" s="456"/>
      <c r="V131" s="356"/>
      <c r="W131" s="483"/>
      <c r="X131" s="480"/>
      <c r="Y131" s="455"/>
      <c r="Z131" s="456"/>
      <c r="AA131" s="356"/>
      <c r="AB131" s="483"/>
      <c r="AC131" s="651"/>
      <c r="AD131" s="642">
        <f t="shared" si="135"/>
        <v>0</v>
      </c>
      <c r="AE131" s="483">
        <f t="shared" si="136"/>
        <v>0</v>
      </c>
      <c r="AF131" s="480"/>
      <c r="AG131" s="642">
        <f t="shared" si="137"/>
        <v>0</v>
      </c>
      <c r="AH131" s="396"/>
    </row>
    <row r="132" spans="1:34" x14ac:dyDescent="0.25">
      <c r="A132" s="401"/>
      <c r="B132" s="407"/>
      <c r="C132" s="340"/>
      <c r="D132" s="447"/>
      <c r="E132" s="455"/>
      <c r="F132" s="456"/>
      <c r="G132" s="434"/>
      <c r="H132" s="357"/>
      <c r="I132" s="486"/>
      <c r="J132" s="455"/>
      <c r="K132" s="456"/>
      <c r="L132" s="434"/>
      <c r="M132" s="483"/>
      <c r="N132" s="480"/>
      <c r="O132" s="455"/>
      <c r="P132" s="456"/>
      <c r="Q132" s="356"/>
      <c r="R132" s="483"/>
      <c r="S132" s="480"/>
      <c r="T132" s="455"/>
      <c r="U132" s="456"/>
      <c r="V132" s="356"/>
      <c r="W132" s="483"/>
      <c r="X132" s="480"/>
      <c r="Y132" s="455"/>
      <c r="Z132" s="456"/>
      <c r="AA132" s="356"/>
      <c r="AB132" s="483"/>
      <c r="AC132" s="651"/>
      <c r="AD132" s="642">
        <f t="shared" si="135"/>
        <v>0</v>
      </c>
      <c r="AE132" s="483">
        <f t="shared" si="136"/>
        <v>0</v>
      </c>
      <c r="AF132" s="480"/>
      <c r="AG132" s="642">
        <f t="shared" si="137"/>
        <v>0</v>
      </c>
      <c r="AH132" s="396"/>
    </row>
    <row r="133" spans="1:34" x14ac:dyDescent="0.25">
      <c r="A133" s="401"/>
      <c r="B133" s="407"/>
      <c r="C133" s="340"/>
      <c r="D133" s="447"/>
      <c r="E133" s="455"/>
      <c r="F133" s="456"/>
      <c r="G133" s="434"/>
      <c r="H133" s="357"/>
      <c r="I133" s="486"/>
      <c r="J133" s="455"/>
      <c r="K133" s="456"/>
      <c r="L133" s="434"/>
      <c r="M133" s="483"/>
      <c r="N133" s="480"/>
      <c r="O133" s="455"/>
      <c r="P133" s="456"/>
      <c r="Q133" s="356"/>
      <c r="R133" s="483"/>
      <c r="S133" s="480"/>
      <c r="T133" s="455"/>
      <c r="U133" s="456"/>
      <c r="V133" s="356"/>
      <c r="W133" s="483"/>
      <c r="X133" s="480"/>
      <c r="Y133" s="455"/>
      <c r="Z133" s="456"/>
      <c r="AA133" s="356"/>
      <c r="AB133" s="483"/>
      <c r="AC133" s="651"/>
      <c r="AD133" s="642">
        <f t="shared" si="135"/>
        <v>0</v>
      </c>
      <c r="AE133" s="483">
        <f t="shared" si="136"/>
        <v>0</v>
      </c>
      <c r="AF133" s="480"/>
      <c r="AG133" s="642">
        <f t="shared" si="137"/>
        <v>0</v>
      </c>
      <c r="AH133" s="396"/>
    </row>
    <row r="134" spans="1:34" x14ac:dyDescent="0.25">
      <c r="A134" s="318"/>
      <c r="B134" s="407"/>
      <c r="C134" s="340"/>
      <c r="D134" s="447"/>
      <c r="E134" s="455"/>
      <c r="F134" s="456"/>
      <c r="G134" s="356"/>
      <c r="H134" s="357"/>
      <c r="I134" s="486"/>
      <c r="J134" s="455"/>
      <c r="K134" s="456"/>
      <c r="L134" s="434"/>
      <c r="M134" s="483"/>
      <c r="N134" s="480"/>
      <c r="O134" s="455"/>
      <c r="P134" s="456"/>
      <c r="Q134" s="356"/>
      <c r="R134" s="483"/>
      <c r="S134" s="480"/>
      <c r="T134" s="455"/>
      <c r="U134" s="456"/>
      <c r="V134" s="356"/>
      <c r="W134" s="483"/>
      <c r="X134" s="480"/>
      <c r="Y134" s="455"/>
      <c r="Z134" s="456"/>
      <c r="AA134" s="356"/>
      <c r="AB134" s="483"/>
      <c r="AC134" s="651"/>
      <c r="AD134" s="642">
        <f t="shared" si="135"/>
        <v>0</v>
      </c>
      <c r="AE134" s="483">
        <f t="shared" si="136"/>
        <v>0</v>
      </c>
      <c r="AF134" s="480"/>
      <c r="AG134" s="642">
        <f t="shared" si="137"/>
        <v>0</v>
      </c>
      <c r="AH134" s="396"/>
    </row>
    <row r="135" spans="1:34" x14ac:dyDescent="0.25">
      <c r="A135" s="318"/>
      <c r="B135" s="407"/>
      <c r="C135" s="340"/>
      <c r="D135" s="447"/>
      <c r="E135" s="455"/>
      <c r="F135" s="456"/>
      <c r="G135" s="356"/>
      <c r="H135" s="357"/>
      <c r="I135" s="486"/>
      <c r="J135" s="455"/>
      <c r="K135" s="456"/>
      <c r="L135" s="434"/>
      <c r="M135" s="483"/>
      <c r="N135" s="480"/>
      <c r="O135" s="455"/>
      <c r="P135" s="456"/>
      <c r="Q135" s="356"/>
      <c r="R135" s="483"/>
      <c r="S135" s="480"/>
      <c r="T135" s="455"/>
      <c r="U135" s="456"/>
      <c r="V135" s="356"/>
      <c r="W135" s="483"/>
      <c r="X135" s="480"/>
      <c r="Y135" s="455"/>
      <c r="Z135" s="456"/>
      <c r="AA135" s="356"/>
      <c r="AB135" s="483"/>
      <c r="AC135" s="651"/>
      <c r="AD135" s="642">
        <f t="shared" si="135"/>
        <v>0</v>
      </c>
      <c r="AE135" s="483">
        <f t="shared" si="136"/>
        <v>0</v>
      </c>
      <c r="AF135" s="480"/>
      <c r="AG135" s="642">
        <f t="shared" si="137"/>
        <v>0</v>
      </c>
      <c r="AH135" s="396"/>
    </row>
    <row r="136" spans="1:34" x14ac:dyDescent="0.25">
      <c r="A136" s="318"/>
      <c r="B136" s="408"/>
      <c r="C136" s="409"/>
      <c r="D136" s="447"/>
      <c r="E136" s="455"/>
      <c r="F136" s="456"/>
      <c r="G136" s="356"/>
      <c r="H136" s="357"/>
      <c r="I136" s="486"/>
      <c r="J136" s="455"/>
      <c r="K136" s="456"/>
      <c r="L136" s="434"/>
      <c r="M136" s="483"/>
      <c r="N136" s="480"/>
      <c r="O136" s="455"/>
      <c r="P136" s="456"/>
      <c r="Q136" s="356"/>
      <c r="R136" s="483"/>
      <c r="S136" s="480"/>
      <c r="T136" s="455"/>
      <c r="U136" s="456"/>
      <c r="V136" s="356"/>
      <c r="W136" s="483"/>
      <c r="X136" s="480"/>
      <c r="Y136" s="455"/>
      <c r="Z136" s="456"/>
      <c r="AA136" s="356"/>
      <c r="AB136" s="483"/>
      <c r="AC136" s="651"/>
      <c r="AD136" s="642">
        <f t="shared" si="135"/>
        <v>0</v>
      </c>
      <c r="AE136" s="483">
        <f t="shared" si="136"/>
        <v>0</v>
      </c>
      <c r="AF136" s="480"/>
      <c r="AG136" s="642">
        <f t="shared" si="137"/>
        <v>0</v>
      </c>
      <c r="AH136" s="396"/>
    </row>
    <row r="137" spans="1:34" x14ac:dyDescent="0.25">
      <c r="A137" s="929" t="s">
        <v>98</v>
      </c>
      <c r="B137" s="928"/>
      <c r="C137" s="928"/>
      <c r="D137" s="928"/>
      <c r="E137" s="928"/>
      <c r="F137" s="928"/>
      <c r="G137" s="490">
        <f>SUM(G126:G136)</f>
        <v>0</v>
      </c>
      <c r="H137" s="487">
        <f>SUM(H126:H136)</f>
        <v>0</v>
      </c>
      <c r="I137" s="480"/>
      <c r="J137" s="508"/>
      <c r="K137" s="509"/>
      <c r="L137" s="488">
        <f t="shared" ref="L137:AB137" si="138">SUM(L126:L136)</f>
        <v>0</v>
      </c>
      <c r="M137" s="490">
        <f t="shared" si="138"/>
        <v>0</v>
      </c>
      <c r="N137" s="480"/>
      <c r="O137" s="508"/>
      <c r="P137" s="509"/>
      <c r="Q137" s="490">
        <f>SUM(Q126:Q136)</f>
        <v>0</v>
      </c>
      <c r="R137" s="490">
        <f>SUM(R126:R136)</f>
        <v>0</v>
      </c>
      <c r="S137" s="480"/>
      <c r="T137" s="508"/>
      <c r="U137" s="509"/>
      <c r="V137" s="490">
        <f t="shared" si="138"/>
        <v>0</v>
      </c>
      <c r="W137" s="490">
        <f t="shared" si="138"/>
        <v>0</v>
      </c>
      <c r="X137" s="480"/>
      <c r="Y137" s="508"/>
      <c r="Z137" s="509"/>
      <c r="AA137" s="490">
        <f t="shared" si="138"/>
        <v>0</v>
      </c>
      <c r="AB137" s="490">
        <f t="shared" si="138"/>
        <v>0</v>
      </c>
      <c r="AC137" s="651"/>
      <c r="AD137" s="644">
        <f t="shared" si="135"/>
        <v>0</v>
      </c>
      <c r="AE137" s="644">
        <f t="shared" si="136"/>
        <v>0</v>
      </c>
      <c r="AF137" s="480"/>
      <c r="AG137" s="644">
        <f t="shared" si="137"/>
        <v>0</v>
      </c>
      <c r="AH137" s="396"/>
    </row>
    <row r="138" spans="1:34" x14ac:dyDescent="0.25">
      <c r="A138" s="320"/>
      <c r="B138" s="321"/>
      <c r="C138" s="321"/>
      <c r="D138" s="354"/>
      <c r="E138" s="349"/>
      <c r="F138" s="353"/>
      <c r="G138" s="510"/>
      <c r="H138" s="496"/>
      <c r="I138" s="480"/>
      <c r="J138" s="523"/>
      <c r="K138" s="496"/>
      <c r="L138" s="523"/>
      <c r="M138" s="496"/>
      <c r="N138" s="480"/>
      <c r="O138" s="523"/>
      <c r="P138" s="496"/>
      <c r="Q138" s="523"/>
      <c r="R138" s="496"/>
      <c r="S138" s="480"/>
      <c r="T138" s="523"/>
      <c r="U138" s="496"/>
      <c r="V138" s="523"/>
      <c r="W138" s="496"/>
      <c r="X138" s="480"/>
      <c r="Y138" s="523"/>
      <c r="Z138" s="496"/>
      <c r="AA138" s="523"/>
      <c r="AB138" s="496"/>
      <c r="AC138" s="651"/>
      <c r="AD138" s="646"/>
      <c r="AE138" s="58"/>
      <c r="AF138" s="480"/>
      <c r="AG138" s="59"/>
      <c r="AH138" s="396"/>
    </row>
    <row r="139" spans="1:34" x14ac:dyDescent="0.25">
      <c r="A139" s="312" t="s">
        <v>97</v>
      </c>
      <c r="B139" s="403"/>
      <c r="C139" s="403"/>
      <c r="D139" s="354"/>
      <c r="E139" s="337"/>
      <c r="F139" s="313"/>
      <c r="G139" s="512"/>
      <c r="H139" s="524"/>
      <c r="I139" s="480"/>
      <c r="J139" s="525"/>
      <c r="K139" s="512"/>
      <c r="L139" s="512"/>
      <c r="M139" s="524"/>
      <c r="N139" s="480"/>
      <c r="O139" s="525"/>
      <c r="P139" s="512"/>
      <c r="Q139" s="512"/>
      <c r="R139" s="512"/>
      <c r="S139" s="480"/>
      <c r="T139" s="525"/>
      <c r="U139" s="512"/>
      <c r="V139" s="512"/>
      <c r="W139" s="512"/>
      <c r="X139" s="480"/>
      <c r="Y139" s="525"/>
      <c r="Z139" s="512"/>
      <c r="AA139" s="512"/>
      <c r="AB139" s="524"/>
      <c r="AC139" s="651"/>
      <c r="AD139" s="446"/>
      <c r="AE139" s="446"/>
      <c r="AF139" s="480"/>
      <c r="AG139" s="643"/>
      <c r="AH139" s="396"/>
    </row>
    <row r="140" spans="1:34" x14ac:dyDescent="0.25">
      <c r="A140" s="327"/>
      <c r="B140" s="933"/>
      <c r="C140" s="414"/>
      <c r="D140" s="354"/>
      <c r="E140" s="453"/>
      <c r="F140" s="454"/>
      <c r="G140" s="496"/>
      <c r="H140" s="357"/>
      <c r="I140" s="480"/>
      <c r="J140" s="517"/>
      <c r="K140" s="518"/>
      <c r="L140" s="496"/>
      <c r="M140" s="483"/>
      <c r="N140" s="480"/>
      <c r="O140" s="517"/>
      <c r="P140" s="518"/>
      <c r="Q140" s="526"/>
      <c r="R140" s="483"/>
      <c r="S140" s="480"/>
      <c r="T140" s="517"/>
      <c r="U140" s="518"/>
      <c r="V140" s="526"/>
      <c r="W140" s="483"/>
      <c r="X140" s="480"/>
      <c r="Y140" s="517"/>
      <c r="Z140" s="518"/>
      <c r="AA140" s="526"/>
      <c r="AB140" s="483"/>
      <c r="AC140" s="651"/>
      <c r="AD140" s="642">
        <f t="shared" ref="AD140:AE143" si="139">SUM(G140+L140+Q140+V140+AA140)</f>
        <v>0</v>
      </c>
      <c r="AE140" s="483">
        <f t="shared" si="139"/>
        <v>0</v>
      </c>
      <c r="AF140" s="480"/>
      <c r="AG140" s="642">
        <f>SUM(AD140:AE140)</f>
        <v>0</v>
      </c>
      <c r="AH140" s="396"/>
    </row>
    <row r="141" spans="1:34" x14ac:dyDescent="0.25">
      <c r="A141" s="327"/>
      <c r="B141" s="934"/>
      <c r="C141" s="413"/>
      <c r="D141" s="354"/>
      <c r="E141" s="455"/>
      <c r="F141" s="456"/>
      <c r="G141" s="496"/>
      <c r="H141" s="357"/>
      <c r="I141" s="480"/>
      <c r="J141" s="519"/>
      <c r="K141" s="520"/>
      <c r="L141" s="496"/>
      <c r="M141" s="483"/>
      <c r="N141" s="480"/>
      <c r="O141" s="519"/>
      <c r="P141" s="520"/>
      <c r="Q141" s="526"/>
      <c r="R141" s="483"/>
      <c r="S141" s="480"/>
      <c r="T141" s="519"/>
      <c r="U141" s="520"/>
      <c r="V141" s="526"/>
      <c r="W141" s="483"/>
      <c r="X141" s="480"/>
      <c r="Y141" s="519"/>
      <c r="Z141" s="520"/>
      <c r="AA141" s="526"/>
      <c r="AB141" s="483"/>
      <c r="AC141" s="651"/>
      <c r="AD141" s="642">
        <f t="shared" si="139"/>
        <v>0</v>
      </c>
      <c r="AE141" s="483">
        <f t="shared" si="139"/>
        <v>0</v>
      </c>
      <c r="AF141" s="480"/>
      <c r="AG141" s="642">
        <f>SUM(AD141:AE141)</f>
        <v>0</v>
      </c>
      <c r="AH141" s="396"/>
    </row>
    <row r="142" spans="1:34" x14ac:dyDescent="0.25">
      <c r="A142" s="327"/>
      <c r="B142" s="935"/>
      <c r="C142" s="415"/>
      <c r="D142" s="354"/>
      <c r="E142" s="457"/>
      <c r="F142" s="458"/>
      <c r="G142" s="496"/>
      <c r="H142" s="357"/>
      <c r="I142" s="480"/>
      <c r="J142" s="521"/>
      <c r="K142" s="522"/>
      <c r="L142" s="496"/>
      <c r="M142" s="483"/>
      <c r="N142" s="480"/>
      <c r="O142" s="521"/>
      <c r="P142" s="522"/>
      <c r="Q142" s="526"/>
      <c r="R142" s="483"/>
      <c r="S142" s="480"/>
      <c r="T142" s="521"/>
      <c r="U142" s="522"/>
      <c r="V142" s="526"/>
      <c r="W142" s="483"/>
      <c r="X142" s="480"/>
      <c r="Y142" s="521"/>
      <c r="Z142" s="522"/>
      <c r="AA142" s="526"/>
      <c r="AB142" s="483"/>
      <c r="AC142" s="651"/>
      <c r="AD142" s="642">
        <f t="shared" si="139"/>
        <v>0</v>
      </c>
      <c r="AE142" s="483">
        <f t="shared" si="139"/>
        <v>0</v>
      </c>
      <c r="AF142" s="480"/>
      <c r="AG142" s="642">
        <f>SUM(AD142:AE142)</f>
        <v>0</v>
      </c>
      <c r="AH142" s="396"/>
    </row>
    <row r="143" spans="1:34" x14ac:dyDescent="0.25">
      <c r="A143" s="929" t="s">
        <v>98</v>
      </c>
      <c r="B143" s="930"/>
      <c r="C143" s="930"/>
      <c r="D143" s="930"/>
      <c r="E143" s="930"/>
      <c r="F143" s="930"/>
      <c r="G143" s="490">
        <f>SUM(G140:G142)</f>
        <v>0</v>
      </c>
      <c r="H143" s="487">
        <f t="shared" ref="H143:AB143" si="140">SUM(H140:H142)</f>
        <v>0</v>
      </c>
      <c r="I143" s="480"/>
      <c r="J143" s="487"/>
      <c r="K143" s="488"/>
      <c r="L143" s="488">
        <f t="shared" si="140"/>
        <v>0</v>
      </c>
      <c r="M143" s="490">
        <f t="shared" si="140"/>
        <v>0</v>
      </c>
      <c r="N143" s="480"/>
      <c r="O143" s="487"/>
      <c r="P143" s="488"/>
      <c r="Q143" s="490">
        <f t="shared" si="140"/>
        <v>0</v>
      </c>
      <c r="R143" s="490">
        <f t="shared" si="140"/>
        <v>0</v>
      </c>
      <c r="S143" s="480"/>
      <c r="T143" s="487"/>
      <c r="U143" s="488"/>
      <c r="V143" s="490">
        <f t="shared" si="140"/>
        <v>0</v>
      </c>
      <c r="W143" s="490">
        <f t="shared" si="140"/>
        <v>0</v>
      </c>
      <c r="X143" s="480"/>
      <c r="Y143" s="487"/>
      <c r="Z143" s="488"/>
      <c r="AA143" s="490">
        <f t="shared" si="140"/>
        <v>0</v>
      </c>
      <c r="AB143" s="490">
        <f t="shared" si="140"/>
        <v>0</v>
      </c>
      <c r="AC143" s="651"/>
      <c r="AD143" s="644">
        <f t="shared" si="139"/>
        <v>0</v>
      </c>
      <c r="AE143" s="644">
        <f t="shared" si="139"/>
        <v>0</v>
      </c>
      <c r="AF143" s="480"/>
      <c r="AG143" s="644">
        <f>SUM(AD143:AE143)</f>
        <v>0</v>
      </c>
      <c r="AH143" s="396"/>
    </row>
    <row r="144" spans="1:34" x14ac:dyDescent="0.25">
      <c r="A144" s="320"/>
      <c r="B144" s="321"/>
      <c r="C144" s="321"/>
      <c r="D144" s="354"/>
      <c r="E144" s="349"/>
      <c r="F144" s="353"/>
      <c r="G144" s="510"/>
      <c r="H144" s="496"/>
      <c r="I144" s="480"/>
      <c r="J144" s="523"/>
      <c r="K144" s="496"/>
      <c r="L144" s="523"/>
      <c r="M144" s="496"/>
      <c r="N144" s="480"/>
      <c r="O144" s="523"/>
      <c r="P144" s="496"/>
      <c r="Q144" s="523"/>
      <c r="R144" s="496"/>
      <c r="S144" s="480"/>
      <c r="T144" s="523"/>
      <c r="U144" s="496"/>
      <c r="V144" s="523"/>
      <c r="W144" s="496"/>
      <c r="X144" s="480"/>
      <c r="Y144" s="523"/>
      <c r="Z144" s="496"/>
      <c r="AA144" s="523"/>
      <c r="AB144" s="496"/>
      <c r="AC144" s="651"/>
      <c r="AD144" s="646"/>
      <c r="AE144" s="58"/>
      <c r="AF144" s="480"/>
      <c r="AG144" s="59"/>
      <c r="AH144" s="396"/>
    </row>
    <row r="145" spans="1:34" x14ac:dyDescent="0.25">
      <c r="A145" s="312" t="s">
        <v>5</v>
      </c>
      <c r="B145" s="302"/>
      <c r="C145" s="468"/>
      <c r="D145" s="354"/>
      <c r="E145" s="543"/>
      <c r="F145" s="542"/>
      <c r="G145" s="512"/>
      <c r="H145" s="524"/>
      <c r="I145" s="480"/>
      <c r="J145" s="543"/>
      <c r="K145" s="542"/>
      <c r="L145" s="512"/>
      <c r="M145" s="524"/>
      <c r="N145" s="480"/>
      <c r="O145" s="543"/>
      <c r="P145" s="542"/>
      <c r="Q145" s="512"/>
      <c r="R145" s="512"/>
      <c r="S145" s="480"/>
      <c r="T145" s="543"/>
      <c r="U145" s="542"/>
      <c r="V145" s="512"/>
      <c r="W145" s="512"/>
      <c r="X145" s="480"/>
      <c r="Y145" s="543"/>
      <c r="Z145" s="542"/>
      <c r="AA145" s="512"/>
      <c r="AB145" s="524"/>
      <c r="AC145" s="651"/>
      <c r="AD145" s="446"/>
      <c r="AE145" s="446"/>
      <c r="AF145" s="480"/>
      <c r="AG145" s="643"/>
      <c r="AH145" s="396"/>
    </row>
    <row r="146" spans="1:34" x14ac:dyDescent="0.25">
      <c r="A146" s="416"/>
      <c r="B146" s="417"/>
      <c r="C146" s="414"/>
      <c r="D146" s="447"/>
      <c r="E146" s="417"/>
      <c r="F146" s="972"/>
      <c r="G146" s="434"/>
      <c r="H146" s="357"/>
      <c r="I146" s="486"/>
      <c r="J146" s="417"/>
      <c r="K146" s="972"/>
      <c r="L146" s="434"/>
      <c r="M146" s="483"/>
      <c r="N146" s="480"/>
      <c r="O146" s="417"/>
      <c r="P146" s="972"/>
      <c r="Q146" s="356"/>
      <c r="R146" s="483"/>
      <c r="S146" s="480"/>
      <c r="T146" s="417"/>
      <c r="U146" s="972"/>
      <c r="V146" s="356"/>
      <c r="W146" s="483"/>
      <c r="X146" s="480"/>
      <c r="Y146" s="417"/>
      <c r="Z146" s="972"/>
      <c r="AA146" s="356"/>
      <c r="AB146" s="483"/>
      <c r="AC146" s="651"/>
      <c r="AD146" s="642">
        <f t="shared" ref="AD146:AE150" si="141">SUM(G146+L146+Q146+V146+AA146)</f>
        <v>0</v>
      </c>
      <c r="AE146" s="483">
        <f t="shared" si="141"/>
        <v>0</v>
      </c>
      <c r="AF146" s="480"/>
      <c r="AG146" s="642">
        <f>SUM(AD146:AE146)</f>
        <v>0</v>
      </c>
      <c r="AH146" s="396"/>
    </row>
    <row r="147" spans="1:34" x14ac:dyDescent="0.25">
      <c r="A147" s="416"/>
      <c r="B147" s="418"/>
      <c r="C147" s="413"/>
      <c r="D147" s="447"/>
      <c r="E147" s="418"/>
      <c r="F147" s="973"/>
      <c r="G147" s="434"/>
      <c r="H147" s="357"/>
      <c r="I147" s="486"/>
      <c r="J147" s="418"/>
      <c r="K147" s="973"/>
      <c r="L147" s="434"/>
      <c r="M147" s="483"/>
      <c r="N147" s="480"/>
      <c r="O147" s="418"/>
      <c r="P147" s="973"/>
      <c r="Q147" s="356"/>
      <c r="R147" s="483"/>
      <c r="S147" s="480"/>
      <c r="T147" s="418"/>
      <c r="U147" s="973"/>
      <c r="V147" s="356"/>
      <c r="W147" s="483"/>
      <c r="X147" s="480"/>
      <c r="Y147" s="418"/>
      <c r="Z147" s="973"/>
      <c r="AA147" s="356"/>
      <c r="AB147" s="483"/>
      <c r="AC147" s="651"/>
      <c r="AD147" s="642">
        <f t="shared" si="141"/>
        <v>0</v>
      </c>
      <c r="AE147" s="483">
        <f t="shared" si="141"/>
        <v>0</v>
      </c>
      <c r="AF147" s="480"/>
      <c r="AG147" s="642">
        <f>SUM(AD147:AE147)</f>
        <v>0</v>
      </c>
      <c r="AH147" s="396"/>
    </row>
    <row r="148" spans="1:34" x14ac:dyDescent="0.25">
      <c r="A148" s="416"/>
      <c r="B148" s="418"/>
      <c r="C148" s="413"/>
      <c r="D148" s="447"/>
      <c r="E148" s="418"/>
      <c r="F148" s="973"/>
      <c r="G148" s="434"/>
      <c r="H148" s="357"/>
      <c r="I148" s="486"/>
      <c r="J148" s="418"/>
      <c r="K148" s="973"/>
      <c r="L148" s="434"/>
      <c r="M148" s="483"/>
      <c r="N148" s="480"/>
      <c r="O148" s="418"/>
      <c r="P148" s="973"/>
      <c r="Q148" s="356"/>
      <c r="R148" s="483"/>
      <c r="S148" s="480"/>
      <c r="T148" s="418"/>
      <c r="U148" s="973"/>
      <c r="V148" s="356"/>
      <c r="W148" s="483"/>
      <c r="X148" s="480"/>
      <c r="Y148" s="418"/>
      <c r="Z148" s="973"/>
      <c r="AA148" s="356"/>
      <c r="AB148" s="483"/>
      <c r="AC148" s="651"/>
      <c r="AD148" s="642">
        <f t="shared" si="141"/>
        <v>0</v>
      </c>
      <c r="AE148" s="483">
        <f t="shared" si="141"/>
        <v>0</v>
      </c>
      <c r="AF148" s="480"/>
      <c r="AG148" s="642">
        <f>SUM(AD148:AE148)</f>
        <v>0</v>
      </c>
      <c r="AH148" s="396"/>
    </row>
    <row r="149" spans="1:34" x14ac:dyDescent="0.25">
      <c r="A149" s="416"/>
      <c r="B149" s="419"/>
      <c r="C149" s="415"/>
      <c r="D149" s="447"/>
      <c r="E149" s="419"/>
      <c r="F149" s="974"/>
      <c r="G149" s="434"/>
      <c r="H149" s="357"/>
      <c r="I149" s="486"/>
      <c r="J149" s="419"/>
      <c r="K149" s="974"/>
      <c r="L149" s="434"/>
      <c r="M149" s="483"/>
      <c r="N149" s="480"/>
      <c r="O149" s="419"/>
      <c r="P149" s="974"/>
      <c r="Q149" s="356"/>
      <c r="R149" s="483"/>
      <c r="S149" s="480"/>
      <c r="T149" s="419"/>
      <c r="U149" s="974"/>
      <c r="V149" s="356"/>
      <c r="W149" s="483"/>
      <c r="X149" s="480"/>
      <c r="Y149" s="419"/>
      <c r="Z149" s="974"/>
      <c r="AA149" s="356"/>
      <c r="AB149" s="483"/>
      <c r="AC149" s="651"/>
      <c r="AD149" s="642">
        <f t="shared" si="141"/>
        <v>0</v>
      </c>
      <c r="AE149" s="483">
        <f t="shared" si="141"/>
        <v>0</v>
      </c>
      <c r="AF149" s="480"/>
      <c r="AG149" s="642">
        <f>SUM(AD149:AE149)</f>
        <v>0</v>
      </c>
      <c r="AH149" s="396"/>
    </row>
    <row r="150" spans="1:34" x14ac:dyDescent="0.25">
      <c r="A150" s="929" t="s">
        <v>98</v>
      </c>
      <c r="B150" s="928"/>
      <c r="C150" s="928"/>
      <c r="D150" s="928"/>
      <c r="E150" s="928"/>
      <c r="F150" s="928"/>
      <c r="G150" s="490">
        <f>SUM(G146:G149)</f>
        <v>0</v>
      </c>
      <c r="H150" s="487">
        <f>SUM(H146:H149)</f>
        <v>0</v>
      </c>
      <c r="I150" s="480"/>
      <c r="J150" s="508"/>
      <c r="K150" s="509"/>
      <c r="L150" s="488">
        <f t="shared" ref="L150:AB150" si="142">SUM(L146:L149)</f>
        <v>0</v>
      </c>
      <c r="M150" s="490">
        <f t="shared" si="142"/>
        <v>0</v>
      </c>
      <c r="N150" s="480"/>
      <c r="O150" s="508"/>
      <c r="P150" s="509"/>
      <c r="Q150" s="490">
        <f t="shared" si="142"/>
        <v>0</v>
      </c>
      <c r="R150" s="490">
        <f t="shared" si="142"/>
        <v>0</v>
      </c>
      <c r="S150" s="480"/>
      <c r="T150" s="508"/>
      <c r="U150" s="509"/>
      <c r="V150" s="490">
        <f t="shared" si="142"/>
        <v>0</v>
      </c>
      <c r="W150" s="490">
        <f t="shared" si="142"/>
        <v>0</v>
      </c>
      <c r="X150" s="480"/>
      <c r="Y150" s="508"/>
      <c r="Z150" s="509"/>
      <c r="AA150" s="490">
        <f t="shared" si="142"/>
        <v>0</v>
      </c>
      <c r="AB150" s="490">
        <f t="shared" si="142"/>
        <v>0</v>
      </c>
      <c r="AC150" s="651"/>
      <c r="AD150" s="644">
        <f t="shared" si="141"/>
        <v>0</v>
      </c>
      <c r="AE150" s="644">
        <f t="shared" si="141"/>
        <v>0</v>
      </c>
      <c r="AF150" s="480"/>
      <c r="AG150" s="644">
        <f>SUM(AD150:AE150)</f>
        <v>0</v>
      </c>
      <c r="AH150" s="396"/>
    </row>
    <row r="151" spans="1:34" x14ac:dyDescent="0.25">
      <c r="A151" s="320"/>
      <c r="B151" s="321"/>
      <c r="C151" s="321"/>
      <c r="D151" s="354"/>
      <c r="E151" s="349"/>
      <c r="F151" s="353"/>
      <c r="G151" s="510"/>
      <c r="H151" s="496"/>
      <c r="I151" s="480"/>
      <c r="J151" s="523"/>
      <c r="K151" s="496"/>
      <c r="L151" s="523"/>
      <c r="M151" s="496"/>
      <c r="N151" s="480"/>
      <c r="O151" s="523"/>
      <c r="P151" s="496"/>
      <c r="Q151" s="523"/>
      <c r="R151" s="496"/>
      <c r="S151" s="480"/>
      <c r="T151" s="523"/>
      <c r="U151" s="496"/>
      <c r="V151" s="523"/>
      <c r="W151" s="496"/>
      <c r="X151" s="480"/>
      <c r="Y151" s="523"/>
      <c r="Z151" s="496"/>
      <c r="AA151" s="523"/>
      <c r="AB151" s="496"/>
      <c r="AC151" s="651"/>
      <c r="AD151" s="646"/>
      <c r="AE151" s="58"/>
      <c r="AF151" s="480"/>
      <c r="AG151" s="59"/>
      <c r="AH151" s="396"/>
    </row>
    <row r="152" spans="1:34" x14ac:dyDescent="0.25">
      <c r="A152" s="312" t="s">
        <v>3</v>
      </c>
      <c r="B152" s="403"/>
      <c r="C152" s="403"/>
      <c r="D152" s="354"/>
      <c r="E152" s="337"/>
      <c r="F152" s="313"/>
      <c r="G152" s="512"/>
      <c r="H152" s="524"/>
      <c r="I152" s="480"/>
      <c r="J152" s="525"/>
      <c r="K152" s="512"/>
      <c r="L152" s="512"/>
      <c r="M152" s="524"/>
      <c r="N152" s="524"/>
      <c r="O152" s="525"/>
      <c r="P152" s="512"/>
      <c r="Q152" s="512"/>
      <c r="R152" s="512"/>
      <c r="S152" s="480"/>
      <c r="T152" s="525"/>
      <c r="U152" s="512"/>
      <c r="V152" s="512"/>
      <c r="W152" s="512"/>
      <c r="X152" s="480"/>
      <c r="Y152" s="525"/>
      <c r="Z152" s="512"/>
      <c r="AA152" s="512"/>
      <c r="AB152" s="524"/>
      <c r="AC152" s="651"/>
      <c r="AD152" s="446"/>
      <c r="AE152" s="446"/>
      <c r="AF152" s="480"/>
      <c r="AG152" s="643"/>
      <c r="AH152" s="396"/>
    </row>
    <row r="153" spans="1:34" x14ac:dyDescent="0.25">
      <c r="A153" s="401"/>
      <c r="B153" s="405"/>
      <c r="C153" s="406"/>
      <c r="D153" s="447"/>
      <c r="E153" s="453"/>
      <c r="F153" s="454"/>
      <c r="G153" s="434"/>
      <c r="H153" s="357"/>
      <c r="I153" s="486"/>
      <c r="J153" s="517"/>
      <c r="K153" s="518"/>
      <c r="L153" s="434"/>
      <c r="M153" s="483"/>
      <c r="N153" s="480"/>
      <c r="O153" s="517"/>
      <c r="P153" s="518"/>
      <c r="Q153" s="356"/>
      <c r="R153" s="483"/>
      <c r="S153" s="480"/>
      <c r="T153" s="517"/>
      <c r="U153" s="518"/>
      <c r="V153" s="356"/>
      <c r="W153" s="483"/>
      <c r="X153" s="480"/>
      <c r="Y153" s="517"/>
      <c r="Z153" s="518"/>
      <c r="AA153" s="356"/>
      <c r="AB153" s="483"/>
      <c r="AC153" s="651"/>
      <c r="AD153" s="642">
        <f t="shared" ref="AD153:AE158" si="143">SUM(G153+L153+Q153+V153+AA153)</f>
        <v>0</v>
      </c>
      <c r="AE153" s="483">
        <f t="shared" si="143"/>
        <v>0</v>
      </c>
      <c r="AF153" s="480"/>
      <c r="AG153" s="642">
        <f t="shared" ref="AG153:AG158" si="144">SUM(AD153:AE153)</f>
        <v>0</v>
      </c>
      <c r="AH153" s="396"/>
    </row>
    <row r="154" spans="1:34" x14ac:dyDescent="0.25">
      <c r="A154" s="401"/>
      <c r="B154" s="407"/>
      <c r="C154" s="340"/>
      <c r="D154" s="447"/>
      <c r="E154" s="455"/>
      <c r="F154" s="456"/>
      <c r="G154" s="434"/>
      <c r="H154" s="357"/>
      <c r="I154" s="486"/>
      <c r="J154" s="519"/>
      <c r="K154" s="520"/>
      <c r="L154" s="434"/>
      <c r="M154" s="483"/>
      <c r="N154" s="480"/>
      <c r="O154" s="519"/>
      <c r="P154" s="520"/>
      <c r="Q154" s="356"/>
      <c r="R154" s="483"/>
      <c r="S154" s="480"/>
      <c r="T154" s="519"/>
      <c r="U154" s="520"/>
      <c r="V154" s="356"/>
      <c r="W154" s="483"/>
      <c r="X154" s="480"/>
      <c r="Y154" s="519"/>
      <c r="Z154" s="520"/>
      <c r="AA154" s="356"/>
      <c r="AB154" s="483"/>
      <c r="AC154" s="651"/>
      <c r="AD154" s="642">
        <f t="shared" si="143"/>
        <v>0</v>
      </c>
      <c r="AE154" s="483">
        <f t="shared" si="143"/>
        <v>0</v>
      </c>
      <c r="AF154" s="480"/>
      <c r="AG154" s="642">
        <f t="shared" si="144"/>
        <v>0</v>
      </c>
      <c r="AH154" s="396"/>
    </row>
    <row r="155" spans="1:34" x14ac:dyDescent="0.25">
      <c r="A155" s="401"/>
      <c r="B155" s="407"/>
      <c r="C155" s="340"/>
      <c r="D155" s="447"/>
      <c r="E155" s="455"/>
      <c r="F155" s="456"/>
      <c r="G155" s="434"/>
      <c r="H155" s="357"/>
      <c r="I155" s="486"/>
      <c r="J155" s="519"/>
      <c r="K155" s="520"/>
      <c r="L155" s="434"/>
      <c r="M155" s="483"/>
      <c r="N155" s="480"/>
      <c r="O155" s="519"/>
      <c r="P155" s="520"/>
      <c r="Q155" s="356"/>
      <c r="R155" s="483"/>
      <c r="S155" s="480"/>
      <c r="T155" s="519"/>
      <c r="U155" s="520"/>
      <c r="V155" s="356"/>
      <c r="W155" s="483"/>
      <c r="X155" s="480"/>
      <c r="Y155" s="519"/>
      <c r="Z155" s="520"/>
      <c r="AA155" s="356"/>
      <c r="AB155" s="483"/>
      <c r="AC155" s="651"/>
      <c r="AD155" s="642">
        <f t="shared" si="143"/>
        <v>0</v>
      </c>
      <c r="AE155" s="483">
        <f t="shared" si="143"/>
        <v>0</v>
      </c>
      <c r="AF155" s="480"/>
      <c r="AG155" s="642">
        <f t="shared" si="144"/>
        <v>0</v>
      </c>
      <c r="AH155" s="396"/>
    </row>
    <row r="156" spans="1:34" x14ac:dyDescent="0.25">
      <c r="A156" s="401"/>
      <c r="B156" s="407"/>
      <c r="C156" s="340"/>
      <c r="D156" s="447"/>
      <c r="E156" s="455"/>
      <c r="F156" s="456"/>
      <c r="G156" s="434"/>
      <c r="H156" s="357"/>
      <c r="I156" s="486"/>
      <c r="J156" s="519"/>
      <c r="K156" s="520"/>
      <c r="L156" s="434"/>
      <c r="M156" s="483"/>
      <c r="N156" s="480"/>
      <c r="O156" s="519"/>
      <c r="P156" s="520"/>
      <c r="Q156" s="356"/>
      <c r="R156" s="483"/>
      <c r="S156" s="480"/>
      <c r="T156" s="519"/>
      <c r="U156" s="520"/>
      <c r="V156" s="356"/>
      <c r="W156" s="483"/>
      <c r="X156" s="480"/>
      <c r="Y156" s="519"/>
      <c r="Z156" s="520"/>
      <c r="AA156" s="356"/>
      <c r="AB156" s="483"/>
      <c r="AC156" s="651"/>
      <c r="AD156" s="642">
        <f t="shared" si="143"/>
        <v>0</v>
      </c>
      <c r="AE156" s="483">
        <f t="shared" si="143"/>
        <v>0</v>
      </c>
      <c r="AF156" s="480"/>
      <c r="AG156" s="642">
        <f t="shared" si="144"/>
        <v>0</v>
      </c>
      <c r="AH156" s="396"/>
    </row>
    <row r="157" spans="1:34" x14ac:dyDescent="0.25">
      <c r="A157" s="401"/>
      <c r="B157" s="408"/>
      <c r="C157" s="409"/>
      <c r="D157" s="447"/>
      <c r="E157" s="457"/>
      <c r="F157" s="458"/>
      <c r="G157" s="434"/>
      <c r="H157" s="357"/>
      <c r="I157" s="486"/>
      <c r="J157" s="521"/>
      <c r="K157" s="522"/>
      <c r="L157" s="434"/>
      <c r="M157" s="483"/>
      <c r="N157" s="480"/>
      <c r="O157" s="521"/>
      <c r="P157" s="522"/>
      <c r="Q157" s="356"/>
      <c r="R157" s="483"/>
      <c r="S157" s="480"/>
      <c r="T157" s="521"/>
      <c r="U157" s="522"/>
      <c r="V157" s="356"/>
      <c r="W157" s="483"/>
      <c r="X157" s="480"/>
      <c r="Y157" s="521"/>
      <c r="Z157" s="522"/>
      <c r="AA157" s="356"/>
      <c r="AB157" s="483"/>
      <c r="AC157" s="651"/>
      <c r="AD157" s="642">
        <f t="shared" si="143"/>
        <v>0</v>
      </c>
      <c r="AE157" s="483">
        <f t="shared" si="143"/>
        <v>0</v>
      </c>
      <c r="AF157" s="480"/>
      <c r="AG157" s="642">
        <f t="shared" si="144"/>
        <v>0</v>
      </c>
      <c r="AH157" s="396"/>
    </row>
    <row r="158" spans="1:34" x14ac:dyDescent="0.25">
      <c r="A158" s="929" t="s">
        <v>98</v>
      </c>
      <c r="B158" s="928"/>
      <c r="C158" s="928"/>
      <c r="D158" s="928"/>
      <c r="E158" s="928"/>
      <c r="F158" s="928"/>
      <c r="G158" s="490">
        <f>SUM(G153:G157)</f>
        <v>0</v>
      </c>
      <c r="H158" s="487">
        <f t="shared" ref="H158:AB158" si="145">SUM(H153:H157)</f>
        <v>0</v>
      </c>
      <c r="I158" s="480"/>
      <c r="J158" s="487"/>
      <c r="K158" s="488"/>
      <c r="L158" s="488">
        <f t="shared" si="145"/>
        <v>0</v>
      </c>
      <c r="M158" s="490">
        <f t="shared" si="145"/>
        <v>0</v>
      </c>
      <c r="N158" s="480"/>
      <c r="O158" s="487"/>
      <c r="P158" s="488"/>
      <c r="Q158" s="490">
        <f t="shared" si="145"/>
        <v>0</v>
      </c>
      <c r="R158" s="490">
        <f t="shared" si="145"/>
        <v>0</v>
      </c>
      <c r="S158" s="480"/>
      <c r="T158" s="487"/>
      <c r="U158" s="488"/>
      <c r="V158" s="490">
        <f t="shared" si="145"/>
        <v>0</v>
      </c>
      <c r="W158" s="490">
        <f t="shared" si="145"/>
        <v>0</v>
      </c>
      <c r="X158" s="480"/>
      <c r="Y158" s="487"/>
      <c r="Z158" s="488"/>
      <c r="AA158" s="490">
        <f t="shared" si="145"/>
        <v>0</v>
      </c>
      <c r="AB158" s="490">
        <f t="shared" si="145"/>
        <v>0</v>
      </c>
      <c r="AC158" s="651"/>
      <c r="AD158" s="644">
        <f t="shared" si="143"/>
        <v>0</v>
      </c>
      <c r="AE158" s="644">
        <f t="shared" si="143"/>
        <v>0</v>
      </c>
      <c r="AF158" s="480"/>
      <c r="AG158" s="644">
        <f t="shared" si="144"/>
        <v>0</v>
      </c>
      <c r="AH158" s="396"/>
    </row>
    <row r="159" spans="1:34" x14ac:dyDescent="0.25">
      <c r="A159" s="320"/>
      <c r="B159" s="321"/>
      <c r="C159" s="321"/>
      <c r="D159" s="354"/>
      <c r="E159" s="349"/>
      <c r="F159" s="353"/>
      <c r="G159" s="510"/>
      <c r="H159" s="496"/>
      <c r="I159" s="480"/>
      <c r="J159" s="523"/>
      <c r="K159" s="496"/>
      <c r="L159" s="523"/>
      <c r="M159" s="496"/>
      <c r="N159" s="480"/>
      <c r="O159" s="523"/>
      <c r="P159" s="496"/>
      <c r="Q159" s="523"/>
      <c r="R159" s="496"/>
      <c r="S159" s="480"/>
      <c r="T159" s="523"/>
      <c r="U159" s="496"/>
      <c r="V159" s="523"/>
      <c r="W159" s="496"/>
      <c r="X159" s="480"/>
      <c r="Y159" s="523"/>
      <c r="Z159" s="496"/>
      <c r="AA159" s="523"/>
      <c r="AB159" s="496"/>
      <c r="AC159" s="651"/>
      <c r="AD159" s="646"/>
      <c r="AE159" s="58"/>
      <c r="AF159" s="480"/>
      <c r="AG159" s="59"/>
      <c r="AH159" s="396"/>
    </row>
    <row r="160" spans="1:34" x14ac:dyDescent="0.25">
      <c r="A160" s="312" t="s">
        <v>6</v>
      </c>
      <c r="B160" s="403"/>
      <c r="C160" s="403"/>
      <c r="D160" s="354"/>
      <c r="E160" s="543"/>
      <c r="F160" s="542"/>
      <c r="G160" s="512"/>
      <c r="H160" s="524"/>
      <c r="I160" s="480"/>
      <c r="J160" s="543"/>
      <c r="K160" s="542"/>
      <c r="L160" s="512"/>
      <c r="M160" s="524"/>
      <c r="N160" s="480"/>
      <c r="O160" s="543"/>
      <c r="P160" s="542"/>
      <c r="Q160" s="512"/>
      <c r="R160" s="512"/>
      <c r="S160" s="480"/>
      <c r="T160" s="543"/>
      <c r="U160" s="542"/>
      <c r="V160" s="512"/>
      <c r="W160" s="512"/>
      <c r="X160" s="480"/>
      <c r="Y160" s="543"/>
      <c r="Z160" s="542"/>
      <c r="AA160" s="512"/>
      <c r="AB160" s="524"/>
      <c r="AC160" s="651"/>
      <c r="AD160" s="446"/>
      <c r="AE160" s="446"/>
      <c r="AF160" s="480"/>
      <c r="AG160" s="643"/>
      <c r="AH160" s="396"/>
    </row>
    <row r="161" spans="1:34" x14ac:dyDescent="0.25">
      <c r="A161" s="401"/>
      <c r="B161" s="405"/>
      <c r="C161" s="406"/>
      <c r="D161" s="354"/>
      <c r="E161" s="405"/>
      <c r="F161" s="328"/>
      <c r="G161" s="434"/>
      <c r="H161" s="357"/>
      <c r="I161" s="480"/>
      <c r="J161" s="405"/>
      <c r="K161" s="328"/>
      <c r="L161" s="434"/>
      <c r="M161" s="483"/>
      <c r="N161" s="480"/>
      <c r="O161" s="405"/>
      <c r="P161" s="406"/>
      <c r="Q161" s="356"/>
      <c r="R161" s="483"/>
      <c r="S161" s="480"/>
      <c r="T161" s="405"/>
      <c r="U161" s="406"/>
      <c r="V161" s="356"/>
      <c r="W161" s="483"/>
      <c r="X161" s="480"/>
      <c r="Y161" s="405"/>
      <c r="Z161" s="406"/>
      <c r="AA161" s="356"/>
      <c r="AB161" s="483"/>
      <c r="AC161" s="651"/>
      <c r="AD161" s="642">
        <f t="shared" ref="AD161:AE168" si="146">SUM(G161+L161+Q161+V161+AA161)</f>
        <v>0</v>
      </c>
      <c r="AE161" s="483">
        <f t="shared" si="146"/>
        <v>0</v>
      </c>
      <c r="AF161" s="480"/>
      <c r="AG161" s="642">
        <f t="shared" ref="AG161:AG168" si="147">SUM(AD161:AE161)</f>
        <v>0</v>
      </c>
      <c r="AH161" s="396"/>
    </row>
    <row r="162" spans="1:34" x14ac:dyDescent="0.25">
      <c r="A162" s="401"/>
      <c r="B162" s="407"/>
      <c r="C162" s="340"/>
      <c r="D162" s="354"/>
      <c r="E162" s="407"/>
      <c r="F162" s="975"/>
      <c r="G162" s="434"/>
      <c r="H162" s="357"/>
      <c r="I162" s="480"/>
      <c r="J162" s="407"/>
      <c r="K162" s="975"/>
      <c r="L162" s="434"/>
      <c r="M162" s="483"/>
      <c r="N162" s="480"/>
      <c r="O162" s="407"/>
      <c r="P162" s="340"/>
      <c r="Q162" s="356"/>
      <c r="R162" s="483"/>
      <c r="S162" s="480"/>
      <c r="T162" s="407"/>
      <c r="U162" s="340"/>
      <c r="V162" s="356"/>
      <c r="W162" s="483"/>
      <c r="X162" s="480"/>
      <c r="Y162" s="407"/>
      <c r="Z162" s="340"/>
      <c r="AA162" s="356"/>
      <c r="AB162" s="483"/>
      <c r="AC162" s="651"/>
      <c r="AD162" s="642">
        <f t="shared" si="146"/>
        <v>0</v>
      </c>
      <c r="AE162" s="483">
        <f t="shared" si="146"/>
        <v>0</v>
      </c>
      <c r="AF162" s="480"/>
      <c r="AG162" s="642">
        <f t="shared" si="147"/>
        <v>0</v>
      </c>
      <c r="AH162" s="396"/>
    </row>
    <row r="163" spans="1:34" x14ac:dyDescent="0.25">
      <c r="A163" s="401"/>
      <c r="B163" s="407"/>
      <c r="C163" s="340"/>
      <c r="D163" s="354"/>
      <c r="E163" s="407"/>
      <c r="F163" s="975"/>
      <c r="G163" s="434"/>
      <c r="H163" s="357"/>
      <c r="I163" s="480"/>
      <c r="J163" s="407"/>
      <c r="K163" s="975"/>
      <c r="L163" s="434"/>
      <c r="M163" s="483"/>
      <c r="N163" s="480"/>
      <c r="O163" s="407"/>
      <c r="P163" s="340"/>
      <c r="Q163" s="356"/>
      <c r="R163" s="483"/>
      <c r="S163" s="480"/>
      <c r="T163" s="407"/>
      <c r="U163" s="340"/>
      <c r="V163" s="356"/>
      <c r="W163" s="483"/>
      <c r="X163" s="480"/>
      <c r="Y163" s="407"/>
      <c r="Z163" s="340"/>
      <c r="AA163" s="356"/>
      <c r="AB163" s="483"/>
      <c r="AC163" s="651"/>
      <c r="AD163" s="642">
        <f t="shared" si="146"/>
        <v>0</v>
      </c>
      <c r="AE163" s="483">
        <f t="shared" si="146"/>
        <v>0</v>
      </c>
      <c r="AF163" s="480"/>
      <c r="AG163" s="642">
        <f t="shared" si="147"/>
        <v>0</v>
      </c>
      <c r="AH163" s="396"/>
    </row>
    <row r="164" spans="1:34" x14ac:dyDescent="0.25">
      <c r="A164" s="401"/>
      <c r="B164" s="407"/>
      <c r="C164" s="340"/>
      <c r="D164" s="354"/>
      <c r="E164" s="407"/>
      <c r="F164" s="975"/>
      <c r="G164" s="434"/>
      <c r="H164" s="357"/>
      <c r="I164" s="480"/>
      <c r="J164" s="407"/>
      <c r="K164" s="975"/>
      <c r="L164" s="434"/>
      <c r="M164" s="483"/>
      <c r="N164" s="480"/>
      <c r="O164" s="407"/>
      <c r="P164" s="340"/>
      <c r="Q164" s="356"/>
      <c r="R164" s="483"/>
      <c r="S164" s="480"/>
      <c r="T164" s="407"/>
      <c r="U164" s="340"/>
      <c r="V164" s="356"/>
      <c r="W164" s="483"/>
      <c r="X164" s="480"/>
      <c r="Y164" s="407"/>
      <c r="Z164" s="340"/>
      <c r="AA164" s="356"/>
      <c r="AB164" s="483"/>
      <c r="AC164" s="651"/>
      <c r="AD164" s="642">
        <f t="shared" si="146"/>
        <v>0</v>
      </c>
      <c r="AE164" s="483">
        <f t="shared" si="146"/>
        <v>0</v>
      </c>
      <c r="AF164" s="480"/>
      <c r="AG164" s="642">
        <f t="shared" si="147"/>
        <v>0</v>
      </c>
      <c r="AH164" s="396"/>
    </row>
    <row r="165" spans="1:34" x14ac:dyDescent="0.25">
      <c r="A165" s="401"/>
      <c r="B165" s="407"/>
      <c r="C165" s="340"/>
      <c r="D165" s="354"/>
      <c r="E165" s="407"/>
      <c r="F165" s="975"/>
      <c r="G165" s="434"/>
      <c r="H165" s="357"/>
      <c r="I165" s="480"/>
      <c r="J165" s="407"/>
      <c r="K165" s="975"/>
      <c r="L165" s="434"/>
      <c r="M165" s="483"/>
      <c r="N165" s="480"/>
      <c r="O165" s="407"/>
      <c r="P165" s="340"/>
      <c r="Q165" s="356"/>
      <c r="R165" s="483"/>
      <c r="S165" s="480"/>
      <c r="T165" s="407"/>
      <c r="U165" s="340"/>
      <c r="V165" s="356"/>
      <c r="W165" s="483"/>
      <c r="X165" s="480"/>
      <c r="Y165" s="407"/>
      <c r="Z165" s="340"/>
      <c r="AA165" s="356"/>
      <c r="AB165" s="483"/>
      <c r="AC165" s="651"/>
      <c r="AD165" s="642">
        <f t="shared" si="146"/>
        <v>0</v>
      </c>
      <c r="AE165" s="483">
        <f t="shared" si="146"/>
        <v>0</v>
      </c>
      <c r="AF165" s="480"/>
      <c r="AG165" s="642">
        <f t="shared" si="147"/>
        <v>0</v>
      </c>
      <c r="AH165" s="396"/>
    </row>
    <row r="166" spans="1:34" x14ac:dyDescent="0.25">
      <c r="A166" s="401"/>
      <c r="B166" s="407"/>
      <c r="C166" s="340"/>
      <c r="D166" s="354"/>
      <c r="E166" s="407"/>
      <c r="F166" s="975"/>
      <c r="G166" s="434"/>
      <c r="H166" s="357"/>
      <c r="I166" s="480"/>
      <c r="J166" s="407"/>
      <c r="K166" s="975"/>
      <c r="L166" s="434"/>
      <c r="M166" s="483"/>
      <c r="N166" s="480"/>
      <c r="O166" s="407"/>
      <c r="P166" s="340"/>
      <c r="Q166" s="356"/>
      <c r="R166" s="483"/>
      <c r="S166" s="480"/>
      <c r="T166" s="407"/>
      <c r="U166" s="340"/>
      <c r="V166" s="356"/>
      <c r="W166" s="483"/>
      <c r="X166" s="480"/>
      <c r="Y166" s="407"/>
      <c r="Z166" s="340"/>
      <c r="AA166" s="356"/>
      <c r="AB166" s="483"/>
      <c r="AC166" s="651"/>
      <c r="AD166" s="642">
        <f t="shared" si="146"/>
        <v>0</v>
      </c>
      <c r="AE166" s="483">
        <f t="shared" si="146"/>
        <v>0</v>
      </c>
      <c r="AF166" s="480"/>
      <c r="AG166" s="642">
        <f t="shared" si="147"/>
        <v>0</v>
      </c>
      <c r="AH166" s="396"/>
    </row>
    <row r="167" spans="1:34" x14ac:dyDescent="0.25">
      <c r="A167" s="401"/>
      <c r="B167" s="408"/>
      <c r="C167" s="409"/>
      <c r="D167" s="354"/>
      <c r="E167" s="408"/>
      <c r="F167" s="976"/>
      <c r="G167" s="434"/>
      <c r="H167" s="357"/>
      <c r="I167" s="480"/>
      <c r="J167" s="408"/>
      <c r="K167" s="976"/>
      <c r="L167" s="434"/>
      <c r="M167" s="483"/>
      <c r="N167" s="480"/>
      <c r="O167" s="408"/>
      <c r="P167" s="409"/>
      <c r="Q167" s="356"/>
      <c r="R167" s="483"/>
      <c r="S167" s="480"/>
      <c r="T167" s="408"/>
      <c r="U167" s="409"/>
      <c r="V167" s="356"/>
      <c r="W167" s="483"/>
      <c r="X167" s="480"/>
      <c r="Y167" s="408"/>
      <c r="Z167" s="409"/>
      <c r="AA167" s="356"/>
      <c r="AB167" s="483"/>
      <c r="AC167" s="651"/>
      <c r="AD167" s="642">
        <f t="shared" si="146"/>
        <v>0</v>
      </c>
      <c r="AE167" s="483">
        <f t="shared" si="146"/>
        <v>0</v>
      </c>
      <c r="AF167" s="480"/>
      <c r="AG167" s="642">
        <f t="shared" si="147"/>
        <v>0</v>
      </c>
      <c r="AH167" s="396"/>
    </row>
    <row r="168" spans="1:34" x14ac:dyDescent="0.25">
      <c r="A168" s="929" t="s">
        <v>99</v>
      </c>
      <c r="B168" s="928"/>
      <c r="C168" s="928"/>
      <c r="D168" s="928"/>
      <c r="E168" s="928"/>
      <c r="F168" s="928"/>
      <c r="G168" s="490">
        <f>SUM(G161:G167)</f>
        <v>0</v>
      </c>
      <c r="H168" s="487">
        <f t="shared" ref="H168:AB168" si="148">SUM(H161:H167)</f>
        <v>0</v>
      </c>
      <c r="I168" s="480"/>
      <c r="J168" s="487"/>
      <c r="K168" s="488"/>
      <c r="L168" s="488">
        <f t="shared" si="148"/>
        <v>0</v>
      </c>
      <c r="M168" s="490">
        <f t="shared" si="148"/>
        <v>0</v>
      </c>
      <c r="N168" s="480"/>
      <c r="O168" s="487"/>
      <c r="P168" s="488"/>
      <c r="Q168" s="490">
        <f t="shared" si="148"/>
        <v>0</v>
      </c>
      <c r="R168" s="490">
        <f t="shared" si="148"/>
        <v>0</v>
      </c>
      <c r="S168" s="480"/>
      <c r="T168" s="487"/>
      <c r="U168" s="488"/>
      <c r="V168" s="490">
        <f t="shared" si="148"/>
        <v>0</v>
      </c>
      <c r="W168" s="490">
        <f t="shared" si="148"/>
        <v>0</v>
      </c>
      <c r="X168" s="480"/>
      <c r="Y168" s="487"/>
      <c r="Z168" s="488"/>
      <c r="AA168" s="490">
        <f t="shared" si="148"/>
        <v>0</v>
      </c>
      <c r="AB168" s="490">
        <f t="shared" si="148"/>
        <v>0</v>
      </c>
      <c r="AC168" s="651"/>
      <c r="AD168" s="644">
        <f t="shared" si="146"/>
        <v>0</v>
      </c>
      <c r="AE168" s="644">
        <f t="shared" si="146"/>
        <v>0</v>
      </c>
      <c r="AF168" s="480"/>
      <c r="AG168" s="644">
        <f t="shared" si="147"/>
        <v>0</v>
      </c>
      <c r="AH168" s="396"/>
    </row>
    <row r="169" spans="1:34" x14ac:dyDescent="0.25">
      <c r="A169" s="320"/>
      <c r="B169" s="321"/>
      <c r="C169" s="321"/>
      <c r="D169" s="354"/>
      <c r="E169" s="450"/>
      <c r="F169" s="427"/>
      <c r="G169" s="510"/>
      <c r="H169" s="496"/>
      <c r="I169" s="480"/>
      <c r="J169" s="527"/>
      <c r="K169" s="528"/>
      <c r="L169" s="527"/>
      <c r="M169" s="528"/>
      <c r="N169" s="480"/>
      <c r="O169" s="527"/>
      <c r="P169" s="528"/>
      <c r="Q169" s="523"/>
      <c r="R169" s="496"/>
      <c r="S169" s="480"/>
      <c r="T169" s="527"/>
      <c r="U169" s="528"/>
      <c r="V169" s="523"/>
      <c r="W169" s="496"/>
      <c r="X169" s="480"/>
      <c r="Y169" s="527"/>
      <c r="Z169" s="528"/>
      <c r="AA169" s="523"/>
      <c r="AB169" s="496"/>
      <c r="AC169" s="651"/>
      <c r="AD169" s="646"/>
      <c r="AE169" s="58"/>
      <c r="AF169" s="480"/>
      <c r="AG169" s="59"/>
      <c r="AH169" s="396"/>
    </row>
    <row r="170" spans="1:34" ht="28.8" customHeight="1" x14ac:dyDescent="0.25">
      <c r="A170" s="312" t="s">
        <v>28</v>
      </c>
      <c r="B170" s="954" t="s">
        <v>178</v>
      </c>
      <c r="C170" s="955"/>
      <c r="D170" s="447"/>
      <c r="E170" s="725" t="s">
        <v>278</v>
      </c>
      <c r="F170" s="726" t="s">
        <v>231</v>
      </c>
      <c r="G170" s="512"/>
      <c r="H170" s="524"/>
      <c r="I170" s="486"/>
      <c r="J170" s="725" t="s">
        <v>278</v>
      </c>
      <c r="K170" s="726" t="s">
        <v>231</v>
      </c>
      <c r="L170" s="512"/>
      <c r="M170" s="524"/>
      <c r="N170" s="524"/>
      <c r="O170" s="725" t="s">
        <v>278</v>
      </c>
      <c r="P170" s="726" t="s">
        <v>231</v>
      </c>
      <c r="Q170" s="512"/>
      <c r="R170" s="512"/>
      <c r="S170" s="480"/>
      <c r="T170" s="725" t="s">
        <v>278</v>
      </c>
      <c r="U170" s="726" t="s">
        <v>231</v>
      </c>
      <c r="V170" s="512"/>
      <c r="W170" s="512"/>
      <c r="X170" s="480"/>
      <c r="Y170" s="725" t="s">
        <v>278</v>
      </c>
      <c r="Z170" s="726" t="s">
        <v>231</v>
      </c>
      <c r="AA170" s="512"/>
      <c r="AB170" s="524"/>
      <c r="AC170" s="651"/>
      <c r="AD170" s="446"/>
      <c r="AE170" s="446"/>
      <c r="AF170" s="480"/>
      <c r="AG170" s="643"/>
      <c r="AH170" s="396"/>
    </row>
    <row r="171" spans="1:34" x14ac:dyDescent="0.25">
      <c r="A171" s="318"/>
      <c r="B171" s="405"/>
      <c r="C171" s="421"/>
      <c r="D171" s="354"/>
      <c r="E171" s="764"/>
      <c r="F171" s="58"/>
      <c r="G171" s="434"/>
      <c r="H171" s="357"/>
      <c r="I171" s="480"/>
      <c r="J171" s="764"/>
      <c r="K171" s="58"/>
      <c r="L171" s="481"/>
      <c r="M171" s="482"/>
      <c r="N171" s="480"/>
      <c r="O171" s="764"/>
      <c r="P171" s="58"/>
      <c r="Q171" s="356"/>
      <c r="R171" s="483"/>
      <c r="S171" s="480"/>
      <c r="T171" s="764"/>
      <c r="U171" s="58"/>
      <c r="V171" s="356"/>
      <c r="W171" s="483"/>
      <c r="X171" s="480"/>
      <c r="Y171" s="764"/>
      <c r="Z171" s="58"/>
      <c r="AA171" s="356"/>
      <c r="AB171" s="483"/>
      <c r="AC171" s="651"/>
      <c r="AD171" s="642">
        <f t="shared" ref="AD171:AE173" si="149">SUM(G171+L171+Q171+V171+AA171)</f>
        <v>0</v>
      </c>
      <c r="AE171" s="483">
        <f t="shared" si="149"/>
        <v>0</v>
      </c>
      <c r="AF171" s="480"/>
      <c r="AG171" s="642">
        <f>SUM(AD171:AE171)</f>
        <v>0</v>
      </c>
      <c r="AH171" s="396"/>
    </row>
    <row r="172" spans="1:34" x14ac:dyDescent="0.25">
      <c r="A172" s="318"/>
      <c r="B172" s="422"/>
      <c r="C172" s="422"/>
      <c r="D172" s="354"/>
      <c r="E172" s="764"/>
      <c r="F172" s="58"/>
      <c r="G172" s="434"/>
      <c r="H172" s="357"/>
      <c r="I172" s="480"/>
      <c r="J172" s="764"/>
      <c r="K172" s="58"/>
      <c r="L172" s="434"/>
      <c r="M172" s="483"/>
      <c r="N172" s="480"/>
      <c r="O172" s="764"/>
      <c r="P172" s="58"/>
      <c r="Q172" s="356"/>
      <c r="R172" s="483"/>
      <c r="S172" s="480"/>
      <c r="T172" s="764"/>
      <c r="U172" s="58"/>
      <c r="V172" s="356"/>
      <c r="W172" s="483"/>
      <c r="X172" s="480"/>
      <c r="Y172" s="764"/>
      <c r="Z172" s="58"/>
      <c r="AA172" s="356"/>
      <c r="AB172" s="483"/>
      <c r="AC172" s="651"/>
      <c r="AD172" s="642">
        <f t="shared" si="149"/>
        <v>0</v>
      </c>
      <c r="AE172" s="483">
        <f t="shared" si="149"/>
        <v>0</v>
      </c>
      <c r="AF172" s="480"/>
      <c r="AG172" s="642">
        <f>SUM(AD172:AE172)</f>
        <v>0</v>
      </c>
      <c r="AH172" s="396"/>
    </row>
    <row r="173" spans="1:34" x14ac:dyDescent="0.25">
      <c r="A173" s="929" t="s">
        <v>99</v>
      </c>
      <c r="B173" s="928"/>
      <c r="C173" s="930"/>
      <c r="D173" s="930"/>
      <c r="E173" s="930"/>
      <c r="F173" s="930"/>
      <c r="G173" s="490">
        <f>SUM(G171:G172)</f>
        <v>0</v>
      </c>
      <c r="H173" s="487">
        <f t="shared" ref="H173:AB173" si="150">SUM(H171:H172)</f>
        <v>0</v>
      </c>
      <c r="I173" s="480"/>
      <c r="J173" s="485"/>
      <c r="K173" s="489"/>
      <c r="L173" s="489">
        <f t="shared" si="150"/>
        <v>0</v>
      </c>
      <c r="M173" s="484">
        <f t="shared" si="150"/>
        <v>0</v>
      </c>
      <c r="N173" s="480"/>
      <c r="O173" s="485"/>
      <c r="P173" s="489"/>
      <c r="Q173" s="490">
        <f t="shared" si="150"/>
        <v>0</v>
      </c>
      <c r="R173" s="490">
        <f t="shared" si="150"/>
        <v>0</v>
      </c>
      <c r="S173" s="480"/>
      <c r="T173" s="485"/>
      <c r="U173" s="489"/>
      <c r="V173" s="490">
        <f t="shared" si="150"/>
        <v>0</v>
      </c>
      <c r="W173" s="490">
        <f t="shared" si="150"/>
        <v>0</v>
      </c>
      <c r="X173" s="480"/>
      <c r="Y173" s="485"/>
      <c r="Z173" s="489"/>
      <c r="AA173" s="490">
        <f t="shared" si="150"/>
        <v>0</v>
      </c>
      <c r="AB173" s="490">
        <f t="shared" si="150"/>
        <v>0</v>
      </c>
      <c r="AC173" s="651"/>
      <c r="AD173" s="644">
        <f t="shared" si="149"/>
        <v>0</v>
      </c>
      <c r="AE173" s="644">
        <f t="shared" si="149"/>
        <v>0</v>
      </c>
      <c r="AF173" s="480"/>
      <c r="AG173" s="644">
        <f>SUM(AD173:AE173)</f>
        <v>0</v>
      </c>
      <c r="AH173" s="396"/>
    </row>
    <row r="174" spans="1:34" x14ac:dyDescent="0.25">
      <c r="A174" s="312"/>
      <c r="B174" s="302"/>
      <c r="C174" s="302"/>
      <c r="D174" s="447"/>
      <c r="E174" s="337"/>
      <c r="F174" s="313"/>
      <c r="G174" s="512"/>
      <c r="H174" s="524"/>
      <c r="I174" s="486"/>
      <c r="J174" s="525"/>
      <c r="K174" s="512"/>
      <c r="L174" s="512"/>
      <c r="M174" s="524"/>
      <c r="N174" s="529"/>
      <c r="O174" s="525"/>
      <c r="P174" s="512"/>
      <c r="Q174" s="530"/>
      <c r="R174" s="530"/>
      <c r="S174" s="480"/>
      <c r="T174" s="525"/>
      <c r="U174" s="512"/>
      <c r="V174" s="530"/>
      <c r="W174" s="530"/>
      <c r="X174" s="480"/>
      <c r="Y174" s="525"/>
      <c r="Z174" s="512"/>
      <c r="AA174" s="530"/>
      <c r="AB174" s="530"/>
      <c r="AC174" s="651"/>
      <c r="AD174" s="446"/>
      <c r="AE174" s="446"/>
      <c r="AF174" s="480"/>
      <c r="AG174" s="643"/>
      <c r="AH174" s="396"/>
    </row>
    <row r="175" spans="1:34" x14ac:dyDescent="0.25">
      <c r="A175" s="411" t="s">
        <v>7</v>
      </c>
      <c r="B175" s="435"/>
      <c r="C175" s="435"/>
      <c r="D175" s="354"/>
      <c r="E175" s="448"/>
      <c r="F175" s="449"/>
      <c r="G175" s="490">
        <f>SUM(G173+G168+G158+G150+G143+G137+G123+G112+G81+G73+G58)</f>
        <v>0</v>
      </c>
      <c r="H175" s="487">
        <f t="shared" ref="H175:AB175" si="151">SUM(H173+H168+H158+H150+H143+H137+H123+H112+H81+H73+H58)</f>
        <v>0</v>
      </c>
      <c r="I175" s="480"/>
      <c r="J175" s="508"/>
      <c r="K175" s="509"/>
      <c r="L175" s="509">
        <f t="shared" si="151"/>
        <v>0</v>
      </c>
      <c r="M175" s="531">
        <f t="shared" si="151"/>
        <v>0</v>
      </c>
      <c r="N175" s="480"/>
      <c r="O175" s="508"/>
      <c r="P175" s="509"/>
      <c r="Q175" s="490">
        <f t="shared" si="151"/>
        <v>0</v>
      </c>
      <c r="R175" s="490">
        <f t="shared" si="151"/>
        <v>0</v>
      </c>
      <c r="S175" s="480"/>
      <c r="T175" s="508"/>
      <c r="U175" s="509"/>
      <c r="V175" s="490">
        <f t="shared" si="151"/>
        <v>0</v>
      </c>
      <c r="W175" s="490">
        <f t="shared" si="151"/>
        <v>0</v>
      </c>
      <c r="X175" s="480"/>
      <c r="Y175" s="508"/>
      <c r="Z175" s="509"/>
      <c r="AA175" s="490">
        <f t="shared" si="151"/>
        <v>0</v>
      </c>
      <c r="AB175" s="490">
        <f t="shared" si="151"/>
        <v>0</v>
      </c>
      <c r="AC175" s="651"/>
      <c r="AD175" s="644">
        <f>SUM(G175+L175+Q175+V175+AA175)</f>
        <v>0</v>
      </c>
      <c r="AE175" s="644">
        <f>SUM(H175+M175+R175+W175+AB175)</f>
        <v>0</v>
      </c>
      <c r="AF175" s="480"/>
      <c r="AG175" s="644">
        <f>SUM(AD175:AE175)</f>
        <v>0</v>
      </c>
      <c r="AH175" s="396"/>
    </row>
    <row r="176" spans="1:34" x14ac:dyDescent="0.25">
      <c r="A176" s="416"/>
      <c r="B176" s="436"/>
      <c r="C176" s="436"/>
      <c r="D176" s="354"/>
      <c r="E176" s="349"/>
      <c r="F176" s="353"/>
      <c r="G176" s="496"/>
      <c r="H176" s="523"/>
      <c r="I176" s="480"/>
      <c r="J176" s="523"/>
      <c r="K176" s="496"/>
      <c r="L176" s="496"/>
      <c r="M176" s="526"/>
      <c r="N176" s="480"/>
      <c r="O176" s="523"/>
      <c r="P176" s="496"/>
      <c r="Q176" s="526"/>
      <c r="R176" s="526"/>
      <c r="S176" s="480"/>
      <c r="T176" s="523"/>
      <c r="U176" s="496"/>
      <c r="V176" s="526"/>
      <c r="W176" s="526"/>
      <c r="X176" s="480"/>
      <c r="Y176" s="523"/>
      <c r="Z176" s="496"/>
      <c r="AA176" s="526"/>
      <c r="AB176" s="526"/>
      <c r="AC176" s="651"/>
      <c r="AD176" s="649"/>
      <c r="AE176" s="58"/>
      <c r="AF176" s="480"/>
      <c r="AG176" s="642"/>
      <c r="AH176" s="396"/>
    </row>
    <row r="177" spans="1:34" x14ac:dyDescent="0.25">
      <c r="A177" s="951" t="s">
        <v>94</v>
      </c>
      <c r="B177" s="952"/>
      <c r="C177" s="953"/>
      <c r="D177" s="354"/>
      <c r="E177" s="448"/>
      <c r="F177" s="449"/>
      <c r="G177" s="490">
        <f>(G175-G173-G123-G81)</f>
        <v>0</v>
      </c>
      <c r="H177" s="487">
        <f t="shared" ref="H177:AB177" si="152">(H175-H173-H123-H81)</f>
        <v>0</v>
      </c>
      <c r="I177" s="480"/>
      <c r="J177" s="508"/>
      <c r="K177" s="509"/>
      <c r="L177" s="488">
        <f t="shared" si="152"/>
        <v>0</v>
      </c>
      <c r="M177" s="490">
        <f t="shared" si="152"/>
        <v>0</v>
      </c>
      <c r="N177" s="480"/>
      <c r="O177" s="508"/>
      <c r="P177" s="509"/>
      <c r="Q177" s="490">
        <f t="shared" si="152"/>
        <v>0</v>
      </c>
      <c r="R177" s="490">
        <f t="shared" si="152"/>
        <v>0</v>
      </c>
      <c r="S177" s="480"/>
      <c r="T177" s="508"/>
      <c r="U177" s="509"/>
      <c r="V177" s="490">
        <f t="shared" si="152"/>
        <v>0</v>
      </c>
      <c r="W177" s="490">
        <f t="shared" si="152"/>
        <v>0</v>
      </c>
      <c r="X177" s="480"/>
      <c r="Y177" s="508"/>
      <c r="Z177" s="509"/>
      <c r="AA177" s="490">
        <f t="shared" si="152"/>
        <v>0</v>
      </c>
      <c r="AB177" s="490">
        <f t="shared" si="152"/>
        <v>0</v>
      </c>
      <c r="AC177" s="651"/>
      <c r="AD177" s="644">
        <f>SUM(G177+L177+Q177+V177+AA177)</f>
        <v>0</v>
      </c>
      <c r="AE177" s="644">
        <f>SUM(H177+M177+R177+W177+AB177)</f>
        <v>0</v>
      </c>
      <c r="AF177" s="480"/>
      <c r="AG177" s="644">
        <f>SUM(AD177:AE177)</f>
        <v>0</v>
      </c>
      <c r="AH177" s="396"/>
    </row>
    <row r="178" spans="1:34" x14ac:dyDescent="0.25">
      <c r="A178" s="416"/>
      <c r="B178" s="436"/>
      <c r="C178" s="436"/>
      <c r="D178" s="354"/>
      <c r="E178" s="349"/>
      <c r="F178" s="353"/>
      <c r="G178" s="526"/>
      <c r="H178" s="523"/>
      <c r="I178" s="480"/>
      <c r="J178" s="523"/>
      <c r="K178" s="496"/>
      <c r="L178" s="496"/>
      <c r="M178" s="526"/>
      <c r="N178" s="480"/>
      <c r="O178" s="523"/>
      <c r="P178" s="496"/>
      <c r="Q178" s="526"/>
      <c r="R178" s="526"/>
      <c r="S178" s="480"/>
      <c r="T178" s="523"/>
      <c r="U178" s="496"/>
      <c r="V178" s="526"/>
      <c r="W178" s="526"/>
      <c r="X178" s="480"/>
      <c r="Y178" s="523"/>
      <c r="Z178" s="496"/>
      <c r="AA178" s="526"/>
      <c r="AB178" s="526"/>
      <c r="AC178" s="651"/>
      <c r="AD178" s="649"/>
      <c r="AE178" s="58"/>
      <c r="AF178" s="480"/>
      <c r="AG178" s="642"/>
      <c r="AH178" s="396"/>
    </row>
    <row r="179" spans="1:34" ht="17.399999999999999" customHeight="1" x14ac:dyDescent="0.25">
      <c r="A179" s="411" t="s">
        <v>72</v>
      </c>
      <c r="B179" s="435"/>
      <c r="C179" s="435"/>
      <c r="D179" s="354"/>
      <c r="E179" s="448"/>
      <c r="F179" s="449"/>
      <c r="G179" s="490">
        <f>SUM(G177*C9)</f>
        <v>0</v>
      </c>
      <c r="H179" s="487">
        <f>SUM(H177*C9)</f>
        <v>0</v>
      </c>
      <c r="I179" s="480"/>
      <c r="J179" s="508"/>
      <c r="K179" s="509"/>
      <c r="L179" s="488">
        <f>SUM(L177*C9)</f>
        <v>0</v>
      </c>
      <c r="M179" s="490">
        <f>SUM(M177*C9)</f>
        <v>0</v>
      </c>
      <c r="N179" s="480"/>
      <c r="O179" s="508"/>
      <c r="P179" s="509"/>
      <c r="Q179" s="490">
        <f>SUM(Q177*C9)</f>
        <v>0</v>
      </c>
      <c r="R179" s="490">
        <f>SUM(R177*C9)</f>
        <v>0</v>
      </c>
      <c r="S179" s="480"/>
      <c r="T179" s="508"/>
      <c r="U179" s="509"/>
      <c r="V179" s="490">
        <f>SUM(V177*C9)</f>
        <v>0</v>
      </c>
      <c r="W179" s="490">
        <f>SUM(W177*C9)</f>
        <v>0</v>
      </c>
      <c r="X179" s="480"/>
      <c r="Y179" s="508"/>
      <c r="Z179" s="509"/>
      <c r="AA179" s="490">
        <f>SUM(AA177*C9)</f>
        <v>0</v>
      </c>
      <c r="AB179" s="490">
        <f>SUM(AB177*C9)</f>
        <v>0</v>
      </c>
      <c r="AC179" s="651"/>
      <c r="AD179" s="644">
        <f>SUM(G179+L179+Q179+V179+AA179)</f>
        <v>0</v>
      </c>
      <c r="AE179" s="644">
        <f>SUM(H179+M179+R179+W179+AB179)</f>
        <v>0</v>
      </c>
      <c r="AF179" s="480"/>
      <c r="AG179" s="644">
        <f>SUM(AD179:AE179)</f>
        <v>0</v>
      </c>
      <c r="AH179" s="396"/>
    </row>
    <row r="180" spans="1:34" x14ac:dyDescent="0.25">
      <c r="A180" s="416"/>
      <c r="B180" s="436"/>
      <c r="C180" s="436"/>
      <c r="D180" s="354"/>
      <c r="E180" s="349"/>
      <c r="F180" s="353"/>
      <c r="G180" s="526"/>
      <c r="H180" s="523"/>
      <c r="I180" s="480"/>
      <c r="J180" s="523"/>
      <c r="K180" s="496"/>
      <c r="L180" s="496"/>
      <c r="M180" s="526"/>
      <c r="N180" s="480"/>
      <c r="O180" s="523"/>
      <c r="P180" s="496"/>
      <c r="Q180" s="526"/>
      <c r="R180" s="526"/>
      <c r="S180" s="480"/>
      <c r="T180" s="523"/>
      <c r="U180" s="496"/>
      <c r="V180" s="526"/>
      <c r="W180" s="526"/>
      <c r="X180" s="480"/>
      <c r="Y180" s="523"/>
      <c r="Z180" s="496"/>
      <c r="AA180" s="526"/>
      <c r="AB180" s="526"/>
      <c r="AC180" s="651"/>
      <c r="AD180" s="649"/>
      <c r="AE180" s="58"/>
      <c r="AF180" s="480"/>
      <c r="AG180" s="642"/>
      <c r="AH180" s="396"/>
    </row>
    <row r="181" spans="1:34" x14ac:dyDescent="0.25">
      <c r="A181" s="411" t="s">
        <v>8</v>
      </c>
      <c r="B181" s="435"/>
      <c r="C181" s="435"/>
      <c r="D181" s="354"/>
      <c r="E181" s="630"/>
      <c r="F181" s="631"/>
      <c r="G181" s="490">
        <f>SUM(G175+G179)</f>
        <v>0</v>
      </c>
      <c r="H181" s="485">
        <f t="shared" ref="H181:AB181" si="153">SUM(H175+H179)</f>
        <v>0</v>
      </c>
      <c r="I181" s="480"/>
      <c r="J181" s="485"/>
      <c r="K181" s="489"/>
      <c r="L181" s="490">
        <f t="shared" si="153"/>
        <v>0</v>
      </c>
      <c r="M181" s="484">
        <f t="shared" si="153"/>
        <v>0</v>
      </c>
      <c r="N181" s="480"/>
      <c r="O181" s="485"/>
      <c r="P181" s="489"/>
      <c r="Q181" s="490">
        <f t="shared" si="153"/>
        <v>0</v>
      </c>
      <c r="R181" s="484">
        <f t="shared" si="153"/>
        <v>0</v>
      </c>
      <c r="S181" s="480"/>
      <c r="T181" s="485"/>
      <c r="U181" s="489"/>
      <c r="V181" s="490">
        <f t="shared" si="153"/>
        <v>0</v>
      </c>
      <c r="W181" s="484">
        <f t="shared" si="153"/>
        <v>0</v>
      </c>
      <c r="X181" s="480"/>
      <c r="Y181" s="485"/>
      <c r="Z181" s="489"/>
      <c r="AA181" s="490">
        <f t="shared" si="153"/>
        <v>0</v>
      </c>
      <c r="AB181" s="484">
        <f t="shared" si="153"/>
        <v>0</v>
      </c>
      <c r="AC181" s="651"/>
      <c r="AD181" s="644">
        <f>SUM(G181+L181+Q181+V181+AA181)</f>
        <v>0</v>
      </c>
      <c r="AE181" s="644">
        <f>SUM(H181+M181+R181+W181+AB181)</f>
        <v>0</v>
      </c>
      <c r="AF181" s="480"/>
      <c r="AG181" s="644">
        <f>SUM(AD181:AE181)</f>
        <v>0</v>
      </c>
      <c r="AH181" s="396"/>
    </row>
    <row r="182" spans="1:34" ht="14.4" thickBot="1" x14ac:dyDescent="0.3">
      <c r="A182" s="632"/>
      <c r="B182" s="632"/>
      <c r="C182" s="632"/>
      <c r="D182" s="634"/>
      <c r="E182" s="635"/>
      <c r="F182" s="636"/>
      <c r="G182" s="633" t="str">
        <f>G15</f>
        <v>FYxx-xx</v>
      </c>
      <c r="H182" s="635"/>
      <c r="I182" s="637"/>
      <c r="J182" s="635"/>
      <c r="K182" s="636"/>
      <c r="L182" s="633" t="str">
        <f>L15</f>
        <v>FYxx-xx</v>
      </c>
      <c r="M182" s="635"/>
      <c r="N182" s="637"/>
      <c r="O182" s="635"/>
      <c r="P182" s="636"/>
      <c r="Q182" s="633" t="str">
        <f>Q15</f>
        <v>FYxx-xx</v>
      </c>
      <c r="R182" s="635"/>
      <c r="S182" s="637"/>
      <c r="T182" s="635"/>
      <c r="U182" s="636"/>
      <c r="V182" s="633" t="str">
        <f>V15</f>
        <v>FYxx-xx</v>
      </c>
      <c r="W182" s="635"/>
      <c r="X182" s="637"/>
      <c r="Y182" s="635"/>
      <c r="Z182" s="636"/>
      <c r="AA182" s="633" t="str">
        <f>AA15</f>
        <v>FYxx-xx</v>
      </c>
      <c r="AB182" s="635"/>
      <c r="AC182" s="653"/>
      <c r="AD182" s="673"/>
      <c r="AE182" s="673"/>
      <c r="AF182" s="637"/>
      <c r="AG182" s="674"/>
      <c r="AH182" s="396"/>
    </row>
    <row r="183" spans="1:34" x14ac:dyDescent="0.25">
      <c r="G183" s="332"/>
      <c r="H183" s="332"/>
      <c r="L183" s="332"/>
      <c r="M183" s="332"/>
      <c r="Q183" s="332"/>
      <c r="R183" s="332"/>
      <c r="V183" s="332"/>
      <c r="W183" s="332"/>
      <c r="AA183" s="332"/>
      <c r="AB183" s="332"/>
      <c r="AE183" s="332"/>
    </row>
    <row r="184" spans="1:34" ht="40.200000000000003" customHeight="1" x14ac:dyDescent="0.25">
      <c r="D184" s="305"/>
      <c r="E184" s="305"/>
      <c r="F184" s="305"/>
      <c r="G184" s="305"/>
      <c r="H184" s="305"/>
      <c r="L184" s="332"/>
      <c r="M184" s="332"/>
      <c r="Q184" s="332"/>
      <c r="R184" s="332"/>
      <c r="U184" s="511"/>
      <c r="V184" s="511"/>
      <c r="W184" s="332"/>
      <c r="AA184" s="332"/>
      <c r="AB184" s="332"/>
      <c r="AE184" s="332"/>
    </row>
    <row r="186" spans="1:34" ht="15" customHeight="1" x14ac:dyDescent="0.25">
      <c r="D186" s="346"/>
      <c r="E186" s="346"/>
      <c r="F186" s="346"/>
      <c r="G186" s="305"/>
      <c r="H186" s="346"/>
      <c r="I186" s="346"/>
      <c r="J186" s="346"/>
      <c r="K186" s="346"/>
      <c r="M186" s="346"/>
      <c r="N186" s="346"/>
      <c r="O186" s="346"/>
      <c r="P186" s="346"/>
      <c r="R186" s="346"/>
      <c r="S186" s="346"/>
      <c r="T186" s="346"/>
      <c r="U186" s="346"/>
      <c r="W186" s="346"/>
      <c r="X186" s="346"/>
      <c r="Y186" s="346"/>
      <c r="Z186" s="346"/>
      <c r="AB186" s="346"/>
      <c r="AC186" s="346"/>
      <c r="AE186" s="346"/>
      <c r="AF186" s="346"/>
    </row>
    <row r="187" spans="1:34" x14ac:dyDescent="0.25">
      <c r="D187" s="346"/>
      <c r="E187" s="346"/>
      <c r="F187" s="346"/>
      <c r="G187" s="305"/>
      <c r="H187" s="346"/>
      <c r="I187" s="346"/>
      <c r="J187" s="346"/>
      <c r="K187" s="346"/>
      <c r="M187" s="346"/>
      <c r="N187" s="346"/>
      <c r="O187" s="346"/>
      <c r="P187" s="346"/>
      <c r="R187" s="346"/>
      <c r="S187" s="346"/>
      <c r="T187" s="346"/>
      <c r="U187" s="346"/>
      <c r="W187" s="346"/>
      <c r="X187" s="346"/>
      <c r="Y187" s="346"/>
      <c r="Z187" s="346"/>
      <c r="AB187" s="346"/>
      <c r="AC187" s="346"/>
      <c r="AE187" s="346"/>
      <c r="AF187" s="346"/>
    </row>
    <row r="188" spans="1:34" x14ac:dyDescent="0.25">
      <c r="D188" s="346"/>
      <c r="E188" s="346"/>
      <c r="F188" s="346"/>
      <c r="G188" s="305"/>
      <c r="H188" s="346"/>
      <c r="I188" s="346"/>
      <c r="J188" s="346"/>
      <c r="K188" s="346"/>
      <c r="M188" s="346"/>
      <c r="N188" s="346"/>
      <c r="O188" s="346"/>
      <c r="P188" s="346"/>
      <c r="R188" s="346"/>
      <c r="S188" s="346"/>
      <c r="T188" s="346"/>
      <c r="U188" s="346"/>
      <c r="W188" s="346"/>
      <c r="X188" s="346"/>
      <c r="Y188" s="346"/>
      <c r="Z188" s="346"/>
      <c r="AB188" s="346"/>
      <c r="AC188" s="346"/>
      <c r="AE188" s="346"/>
      <c r="AF188" s="346"/>
    </row>
  </sheetData>
  <mergeCells count="52">
    <mergeCell ref="AM15:AW15"/>
    <mergeCell ref="AJ16:AK16"/>
    <mergeCell ref="AM16:AN16"/>
    <mergeCell ref="AP16:AQ16"/>
    <mergeCell ref="AS16:AT16"/>
    <mergeCell ref="AV16:AW16"/>
    <mergeCell ref="O47:P47"/>
    <mergeCell ref="T47:U47"/>
    <mergeCell ref="Y47:Z47"/>
    <mergeCell ref="E9:I9"/>
    <mergeCell ref="A56:F56"/>
    <mergeCell ref="Y17:AB17"/>
    <mergeCell ref="J47:K47"/>
    <mergeCell ref="J17:M17"/>
    <mergeCell ref="O17:R17"/>
    <mergeCell ref="T17:W17"/>
    <mergeCell ref="A75:F75"/>
    <mergeCell ref="A81:F81"/>
    <mergeCell ref="E17:H17"/>
    <mergeCell ref="B90:F90"/>
    <mergeCell ref="B97:F97"/>
    <mergeCell ref="E32:H32"/>
    <mergeCell ref="E47:F47"/>
    <mergeCell ref="A8:B8"/>
    <mergeCell ref="A9:B9"/>
    <mergeCell ref="A30:F30"/>
    <mergeCell ref="A45:F45"/>
    <mergeCell ref="C2:I2"/>
    <mergeCell ref="C3:I3"/>
    <mergeCell ref="A3:B3"/>
    <mergeCell ref="C6:I6"/>
    <mergeCell ref="A5:B5"/>
    <mergeCell ref="A6:B6"/>
    <mergeCell ref="A2:B2"/>
    <mergeCell ref="C8:I8"/>
    <mergeCell ref="C5:I5"/>
    <mergeCell ref="A177:C177"/>
    <mergeCell ref="A52:F52"/>
    <mergeCell ref="B111:F111"/>
    <mergeCell ref="A123:F123"/>
    <mergeCell ref="A112:F112"/>
    <mergeCell ref="A137:F137"/>
    <mergeCell ref="A143:F143"/>
    <mergeCell ref="A150:F150"/>
    <mergeCell ref="A158:F158"/>
    <mergeCell ref="A168:F168"/>
    <mergeCell ref="A173:F173"/>
    <mergeCell ref="B104:F104"/>
    <mergeCell ref="B170:C170"/>
    <mergeCell ref="B140:B142"/>
    <mergeCell ref="A73:F73"/>
    <mergeCell ref="A58:F58"/>
  </mergeCells>
  <pageMargins left="0.7" right="0.7" top="0.75" bottom="0.75" header="0.3" footer="0.3"/>
  <pageSetup orientation="portrait" horizontalDpi="1200" verticalDpi="1200" r:id="rId1"/>
  <ignoredErrors>
    <ignoredError sqref="AD174:AE174 AD176:AE176 AD178:AE178 AD180:AE180 AD74:AE74 AD59:AE60 I61:I72 N61:N72 S61:S72 X61:X72 AA30:AB32 AA59:AB60 AD76:AE80 AD82:AE89 AD91:AE96 AD98:AE103 G104:H104 L104:M104 Q104:R104 V104:W104 AD105:AE110 G111:H111 L111:M111 Q111:R111 V111:W111 AE112 AD113:AE121 AD124:AE136 AD138:AE142 AD144:AE149 AD151:AE157 AD159:AE167 AD169:AE172 H175 M175 R175 W175 AB175 AA124:AB173 I112 N112 S112 X112 AA74:AB77 H89:I89 G90:I91 H75:I75 G76:I88 I58 G59:I60 I51 G30:I32 H126:I126 G127:I170 H73:I73 G74:I74 G124:I125 G105:I110 M171:N171 L172:N173 L59:N60 L30:N32 L124:N170 L73:N103 L105:N110 Q124:S173 Q59:S60 Q30:S32 Q73:S103 Q105:S110 V73:X103 V124:X173 V59:X60 V30:X32 V105:X110 G93:I103 H92:I92 V45:X45 Q45:S45 L45:N45 G45:I45 AA45:AB45 V51:X51 Q51:S51 M51:N51 AA51:AB51 N58 S58 X58 AA79:AB111 V113:X121 Q113:S121 L113:N121 G113:I121 AA113:AB121 I123 N123 S123 X123 X19 S19 N19 I19 C19 G172:I173" emptyCellReference="1"/>
  </ignoredErrors>
  <legacy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A4D9C34B-EA3A-46AE-B2B4-8249E42F9055}">
          <x14:formula1>
            <xm:f>'Fringe Rates &amp; Tuition'!$T$2:$T$8</xm:f>
          </x14:formula1>
          <xm:sqref>L171:N171</xm:sqref>
        </x14:dataValidation>
        <x14:dataValidation type="list" allowBlank="1" showInputMessage="1" showErrorMessage="1" xr:uid="{E8FD26AB-8842-4549-8860-8F727F97E4E6}">
          <x14:formula1>
            <xm:f>'Fringe Rates &amp; Tuition'!$U$2:$U$8</xm:f>
          </x14:formula1>
          <xm:sqref>Q171:S171</xm:sqref>
        </x14:dataValidation>
        <x14:dataValidation type="list" allowBlank="1" showInputMessage="1" showErrorMessage="1" xr:uid="{F6F460BA-8972-4CE4-AC63-0F672351A901}">
          <x14:formula1>
            <xm:f>'Fringe Rates &amp; Tuition'!$V$2:$V$8</xm:f>
          </x14:formula1>
          <xm:sqref>V171:X171</xm:sqref>
        </x14:dataValidation>
        <x14:dataValidation type="list" allowBlank="1" showInputMessage="1" showErrorMessage="1" xr:uid="{71E0A718-797A-422E-A5D6-8224F6DAA6DC}">
          <x14:formula1>
            <xm:f>'Fringe Rates &amp; Tuition'!$W$2:$W$8</xm:f>
          </x14:formula1>
          <xm:sqref>AA171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4D69DF2901804BADB0E99C69D59B1A" ma:contentTypeVersion="7" ma:contentTypeDescription="Create a new document." ma:contentTypeScope="" ma:versionID="8b0974529ffdde3e8b3f3c35d91b5692">
  <xsd:schema xmlns:xsd="http://www.w3.org/2001/XMLSchema" xmlns:xs="http://www.w3.org/2001/XMLSchema" xmlns:p="http://schemas.microsoft.com/office/2006/metadata/properties" xmlns:ns3="323f26c4-2ca2-4b56-9cfb-9bed3ce498f5" xmlns:ns4="cb281065-e96a-4e6a-8932-ed41e0b7dbe4" targetNamespace="http://schemas.microsoft.com/office/2006/metadata/properties" ma:root="true" ma:fieldsID="51361e97232cfbeee5057dcb500c7283" ns3:_="" ns4:_="">
    <xsd:import namespace="323f26c4-2ca2-4b56-9cfb-9bed3ce498f5"/>
    <xsd:import namespace="cb281065-e96a-4e6a-8932-ed41e0b7dbe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3f26c4-2ca2-4b56-9cfb-9bed3ce498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281065-e96a-4e6a-8932-ed41e0b7dbe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CF3539-A331-41F4-B7FA-DA669C1842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3f26c4-2ca2-4b56-9cfb-9bed3ce498f5"/>
    <ds:schemaRef ds:uri="cb281065-e96a-4e6a-8932-ed41e0b7db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E53635-AD22-4640-BE87-904C6E4AB725}">
  <ds:schemaRefs>
    <ds:schemaRef ds:uri="http://schemas.microsoft.com/sharepoint/v3/contenttype/forms"/>
  </ds:schemaRefs>
</ds:datastoreItem>
</file>

<file path=customXml/itemProps3.xml><?xml version="1.0" encoding="utf-8"?>
<ds:datastoreItem xmlns:ds="http://schemas.openxmlformats.org/officeDocument/2006/customXml" ds:itemID="{ECCF1D7D-2520-4412-B87A-06D5AEA6BFA8}">
  <ds:schemaRefs>
    <ds:schemaRef ds:uri="cb281065-e96a-4e6a-8932-ed41e0b7dbe4"/>
    <ds:schemaRef ds:uri="http://schemas.microsoft.com/office/2006/documentManagement/types"/>
    <ds:schemaRef ds:uri="http://www.w3.org/XML/1998/namespace"/>
    <ds:schemaRef ds:uri="http://schemas.microsoft.com/office/infopath/2007/PartnerControls"/>
    <ds:schemaRef ds:uri="323f26c4-2ca2-4b56-9cfb-9bed3ce498f5"/>
    <ds:schemaRef ds:uri="http://purl.org/dc/dcmitype/"/>
    <ds:schemaRef ds:uri="http://purl.org/dc/elements/1.1/"/>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S&amp;F</vt:lpstr>
      <vt:lpstr>Fringe Rates &amp; Tuition</vt:lpstr>
      <vt:lpstr>Budget no Match</vt:lpstr>
      <vt:lpstr>Budget w Match</vt:lpstr>
    </vt:vector>
  </TitlesOfParts>
  <Company>Grand Rapids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Squiers</dc:creator>
  <cp:lastModifiedBy>Melissa Wright</cp:lastModifiedBy>
  <cp:lastPrinted>2023-10-19T10:33:54Z</cp:lastPrinted>
  <dcterms:created xsi:type="dcterms:W3CDTF">2019-02-18T15:57:30Z</dcterms:created>
  <dcterms:modified xsi:type="dcterms:W3CDTF">2024-05-01T21:26:36Z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0x010100A94D69DF2901804BADB0E99C69D59B1A</vt:lpwstr>
  </property>
</Properties>
</file>